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K:\CD - LGBA\Municipalities\07. IYM\2025-26\01. National Publications\Q2\Final\"/>
    </mc:Choice>
  </mc:AlternateContent>
  <xr:revisionPtr revIDLastSave="0" documentId="8_{84304BBF-05D4-4C5E-9E42-C32F055001C2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ummary per Province" sheetId="1" r:id="rId1"/>
    <sheet name="Summary per Metro" sheetId="2" r:id="rId2"/>
    <sheet name="Summary per Top 19" sheetId="3" r:id="rId3"/>
    <sheet name="EC" sheetId="4" r:id="rId4"/>
    <sheet name="FS" sheetId="5" r:id="rId5"/>
    <sheet name="GT" sheetId="6" r:id="rId6"/>
    <sheet name="KZ" sheetId="7" r:id="rId7"/>
    <sheet name="LP" sheetId="8" r:id="rId8"/>
    <sheet name="MP" sheetId="9" r:id="rId9"/>
    <sheet name="NC" sheetId="10" r:id="rId10"/>
    <sheet name="NW" sheetId="11" r:id="rId11"/>
    <sheet name="WC" sheetId="12" r:id="rId12"/>
  </sheets>
  <definedNames>
    <definedName name="_xlnm.Print_Area" localSheetId="3">EC!$A$1:$AK$84</definedName>
    <definedName name="_xlnm.Print_Area" localSheetId="4">FS!$A$1:$AK$84</definedName>
    <definedName name="_xlnm.Print_Area" localSheetId="5">GT!$A$1:$AK$84</definedName>
    <definedName name="_xlnm.Print_Area" localSheetId="6">KZ!$A$1:$AK$84</definedName>
    <definedName name="_xlnm.Print_Area" localSheetId="7">LP!$A$1:$AK$84</definedName>
    <definedName name="_xlnm.Print_Area" localSheetId="8">MP!$A$1:$AK$84</definedName>
    <definedName name="_xlnm.Print_Area" localSheetId="9">NC!$A$1:$AK$84</definedName>
    <definedName name="_xlnm.Print_Area" localSheetId="10">NW!$A$1:$AK$84</definedName>
    <definedName name="_xlnm.Print_Area" localSheetId="1">'Summary per Metro'!$A$1:$AK$84</definedName>
    <definedName name="_xlnm.Print_Area" localSheetId="0">'Summary per Province'!$A$1:$AK$84</definedName>
    <definedName name="_xlnm.Print_Area" localSheetId="2">'Summary per Top 19'!$A$1:$AK$84</definedName>
    <definedName name="_xlnm.Print_Area" localSheetId="11">WC!$A$1:$AK$84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45" i="12" l="1"/>
  <c r="AH45" i="12"/>
  <c r="AG45" i="12"/>
  <c r="AJ45" i="12" s="1"/>
  <c r="AE45" i="12"/>
  <c r="AD45" i="12"/>
  <c r="AF45" i="12" s="1"/>
  <c r="W45" i="12"/>
  <c r="V45" i="12"/>
  <c r="X45" i="12" s="1"/>
  <c r="S45" i="12"/>
  <c r="R45" i="12"/>
  <c r="T45" i="12" s="1"/>
  <c r="O45" i="12"/>
  <c r="N45" i="12"/>
  <c r="P45" i="12" s="1"/>
  <c r="K45" i="12"/>
  <c r="AA45" i="12" s="1"/>
  <c r="J45" i="12"/>
  <c r="L45" i="12" s="1"/>
  <c r="H45" i="12"/>
  <c r="G45" i="12"/>
  <c r="I45" i="12" s="1"/>
  <c r="E45" i="12"/>
  <c r="D45" i="12"/>
  <c r="F45" i="12" s="1"/>
  <c r="AI44" i="12"/>
  <c r="AH44" i="12"/>
  <c r="AG44" i="12"/>
  <c r="AJ44" i="12" s="1"/>
  <c r="AF44" i="12"/>
  <c r="AK44" i="12" s="1"/>
  <c r="AE44" i="12"/>
  <c r="AD44" i="12"/>
  <c r="W44" i="12"/>
  <c r="V44" i="12"/>
  <c r="X44" i="12" s="1"/>
  <c r="S44" i="12"/>
  <c r="R44" i="12"/>
  <c r="T44" i="12" s="1"/>
  <c r="O44" i="12"/>
  <c r="N44" i="12"/>
  <c r="P44" i="12" s="1"/>
  <c r="K44" i="12"/>
  <c r="AA44" i="12" s="1"/>
  <c r="J44" i="12"/>
  <c r="L44" i="12" s="1"/>
  <c r="H44" i="12"/>
  <c r="G44" i="12"/>
  <c r="I44" i="12" s="1"/>
  <c r="E44" i="12"/>
  <c r="D44" i="12"/>
  <c r="F44" i="12" s="1"/>
  <c r="AJ43" i="12"/>
  <c r="AF43" i="12"/>
  <c r="AK43" i="12" s="1"/>
  <c r="AA43" i="12"/>
  <c r="Z43" i="12"/>
  <c r="AB43" i="12" s="1"/>
  <c r="AC43" i="12" s="1"/>
  <c r="X43" i="12"/>
  <c r="T43" i="12"/>
  <c r="P43" i="12"/>
  <c r="L43" i="12"/>
  <c r="I43" i="12"/>
  <c r="F43" i="12"/>
  <c r="AJ42" i="12"/>
  <c r="AF42" i="12"/>
  <c r="AA42" i="12"/>
  <c r="Z42" i="12"/>
  <c r="AB42" i="12" s="1"/>
  <c r="X42" i="12"/>
  <c r="T42" i="12"/>
  <c r="P42" i="12"/>
  <c r="L42" i="12"/>
  <c r="I42" i="12"/>
  <c r="F42" i="12"/>
  <c r="AJ41" i="12"/>
  <c r="AF41" i="12"/>
  <c r="AK41" i="12" s="1"/>
  <c r="AA41" i="12"/>
  <c r="Z41" i="12"/>
  <c r="AB41" i="12" s="1"/>
  <c r="X41" i="12"/>
  <c r="T41" i="12"/>
  <c r="P41" i="12"/>
  <c r="L41" i="12"/>
  <c r="I41" i="12"/>
  <c r="F41" i="12"/>
  <c r="AJ40" i="12"/>
  <c r="AF40" i="12"/>
  <c r="AA40" i="12"/>
  <c r="Z40" i="12"/>
  <c r="AB40" i="12" s="1"/>
  <c r="X40" i="12"/>
  <c r="T40" i="12"/>
  <c r="P40" i="12"/>
  <c r="L40" i="12"/>
  <c r="I40" i="12"/>
  <c r="U40" i="12" s="1"/>
  <c r="F40" i="12"/>
  <c r="AI39" i="12"/>
  <c r="AH39" i="12"/>
  <c r="AG39" i="12"/>
  <c r="AJ39" i="12" s="1"/>
  <c r="AE39" i="12"/>
  <c r="AD39" i="12"/>
  <c r="W39" i="12"/>
  <c r="V39" i="12"/>
  <c r="X39" i="12" s="1"/>
  <c r="S39" i="12"/>
  <c r="R39" i="12"/>
  <c r="T39" i="12" s="1"/>
  <c r="O39" i="12"/>
  <c r="N39" i="12"/>
  <c r="P39" i="12" s="1"/>
  <c r="K39" i="12"/>
  <c r="AA39" i="12" s="1"/>
  <c r="J39" i="12"/>
  <c r="L39" i="12" s="1"/>
  <c r="H39" i="12"/>
  <c r="G39" i="12"/>
  <c r="I39" i="12" s="1"/>
  <c r="E39" i="12"/>
  <c r="D39" i="12"/>
  <c r="F39" i="12" s="1"/>
  <c r="AJ38" i="12"/>
  <c r="AF38" i="12"/>
  <c r="AA38" i="12"/>
  <c r="Z38" i="12"/>
  <c r="AB38" i="12" s="1"/>
  <c r="AC38" i="12" s="1"/>
  <c r="X38" i="12"/>
  <c r="T38" i="12"/>
  <c r="U38" i="12" s="1"/>
  <c r="P38" i="12"/>
  <c r="L38" i="12"/>
  <c r="I38" i="12"/>
  <c r="F38" i="12"/>
  <c r="M38" i="12" s="1"/>
  <c r="AJ37" i="12"/>
  <c r="AF37" i="12"/>
  <c r="AA37" i="12"/>
  <c r="Z37" i="12"/>
  <c r="AB37" i="12" s="1"/>
  <c r="X37" i="12"/>
  <c r="T37" i="12"/>
  <c r="P37" i="12"/>
  <c r="L37" i="12"/>
  <c r="I37" i="12"/>
  <c r="Y37" i="12" s="1"/>
  <c r="F37" i="12"/>
  <c r="AJ36" i="12"/>
  <c r="AF36" i="12"/>
  <c r="AK36" i="12" s="1"/>
  <c r="AA36" i="12"/>
  <c r="Z36" i="12"/>
  <c r="AB36" i="12" s="1"/>
  <c r="AC36" i="12" s="1"/>
  <c r="X36" i="12"/>
  <c r="T36" i="12"/>
  <c r="P36" i="12"/>
  <c r="L36" i="12"/>
  <c r="I36" i="12"/>
  <c r="Y36" i="12" s="1"/>
  <c r="F36" i="12"/>
  <c r="AJ35" i="12"/>
  <c r="AF35" i="12"/>
  <c r="AA35" i="12"/>
  <c r="Z35" i="12"/>
  <c r="AB35" i="12" s="1"/>
  <c r="X35" i="12"/>
  <c r="T35" i="12"/>
  <c r="P35" i="12"/>
  <c r="L35" i="12"/>
  <c r="I35" i="12"/>
  <c r="F35" i="12"/>
  <c r="AJ34" i="12"/>
  <c r="AF34" i="12"/>
  <c r="AA34" i="12"/>
  <c r="Z34" i="12"/>
  <c r="AB34" i="12" s="1"/>
  <c r="X34" i="12"/>
  <c r="T34" i="12"/>
  <c r="P34" i="12"/>
  <c r="L34" i="12"/>
  <c r="I34" i="12"/>
  <c r="F34" i="12"/>
  <c r="AJ33" i="12"/>
  <c r="AF33" i="12"/>
  <c r="AA33" i="12"/>
  <c r="Z33" i="12"/>
  <c r="X33" i="12"/>
  <c r="T33" i="12"/>
  <c r="P33" i="12"/>
  <c r="L33" i="12"/>
  <c r="I33" i="12"/>
  <c r="U33" i="12" s="1"/>
  <c r="F33" i="12"/>
  <c r="AJ32" i="12"/>
  <c r="AF32" i="12"/>
  <c r="AA32" i="12"/>
  <c r="Z32" i="12"/>
  <c r="X32" i="12"/>
  <c r="T32" i="12"/>
  <c r="P32" i="12"/>
  <c r="Q32" i="12" s="1"/>
  <c r="L32" i="12"/>
  <c r="M32" i="12" s="1"/>
  <c r="I32" i="12"/>
  <c r="U32" i="12" s="1"/>
  <c r="F32" i="12"/>
  <c r="AJ31" i="12"/>
  <c r="AF31" i="12"/>
  <c r="AA31" i="12"/>
  <c r="Z31" i="12"/>
  <c r="AB31" i="12" s="1"/>
  <c r="AC31" i="12" s="1"/>
  <c r="X31" i="12"/>
  <c r="T31" i="12"/>
  <c r="P31" i="12"/>
  <c r="L31" i="12"/>
  <c r="I31" i="12"/>
  <c r="Y31" i="12" s="1"/>
  <c r="F31" i="12"/>
  <c r="M31" i="12" s="1"/>
  <c r="AI30" i="12"/>
  <c r="AH30" i="12"/>
  <c r="AG30" i="12"/>
  <c r="AJ30" i="12" s="1"/>
  <c r="AE30" i="12"/>
  <c r="AD30" i="12"/>
  <c r="AF30" i="12" s="1"/>
  <c r="W30" i="12"/>
  <c r="V30" i="12"/>
  <c r="X30" i="12" s="1"/>
  <c r="S30" i="12"/>
  <c r="R30" i="12"/>
  <c r="O30" i="12"/>
  <c r="N30" i="12"/>
  <c r="P30" i="12" s="1"/>
  <c r="K30" i="12"/>
  <c r="AA30" i="12" s="1"/>
  <c r="J30" i="12"/>
  <c r="L30" i="12" s="1"/>
  <c r="I30" i="12"/>
  <c r="H30" i="12"/>
  <c r="G30" i="12"/>
  <c r="E30" i="12"/>
  <c r="D30" i="12"/>
  <c r="F30" i="12" s="1"/>
  <c r="AJ29" i="12"/>
  <c r="AF29" i="12"/>
  <c r="AA29" i="12"/>
  <c r="Z29" i="12"/>
  <c r="AB29" i="12" s="1"/>
  <c r="X29" i="12"/>
  <c r="T29" i="12"/>
  <c r="P29" i="12"/>
  <c r="L29" i="12"/>
  <c r="I29" i="12"/>
  <c r="Y29" i="12" s="1"/>
  <c r="F29" i="12"/>
  <c r="AJ28" i="12"/>
  <c r="AF28" i="12"/>
  <c r="AA28" i="12"/>
  <c r="Z28" i="12"/>
  <c r="AB28" i="12" s="1"/>
  <c r="X28" i="12"/>
  <c r="T28" i="12"/>
  <c r="P28" i="12"/>
  <c r="L28" i="12"/>
  <c r="I28" i="12"/>
  <c r="Y28" i="12" s="1"/>
  <c r="F28" i="12"/>
  <c r="AC28" i="12" s="1"/>
  <c r="AJ27" i="12"/>
  <c r="AF27" i="12"/>
  <c r="AK27" i="12" s="1"/>
  <c r="AA27" i="12"/>
  <c r="Z27" i="12"/>
  <c r="AB27" i="12" s="1"/>
  <c r="X27" i="12"/>
  <c r="T27" i="12"/>
  <c r="P27" i="12"/>
  <c r="L27" i="12"/>
  <c r="I27" i="12"/>
  <c r="Y27" i="12" s="1"/>
  <c r="F27" i="12"/>
  <c r="AJ26" i="12"/>
  <c r="AF26" i="12"/>
  <c r="AK26" i="12" s="1"/>
  <c r="AA26" i="12"/>
  <c r="Z26" i="12"/>
  <c r="X26" i="12"/>
  <c r="T26" i="12"/>
  <c r="P26" i="12"/>
  <c r="L26" i="12"/>
  <c r="I26" i="12"/>
  <c r="F26" i="12"/>
  <c r="AJ25" i="12"/>
  <c r="AF25" i="12"/>
  <c r="AA25" i="12"/>
  <c r="Z25" i="12"/>
  <c r="AB25" i="12" s="1"/>
  <c r="X25" i="12"/>
  <c r="T25" i="12"/>
  <c r="P25" i="12"/>
  <c r="L25" i="12"/>
  <c r="I25" i="12"/>
  <c r="U25" i="12" s="1"/>
  <c r="F25" i="12"/>
  <c r="AI24" i="12"/>
  <c r="AH24" i="12"/>
  <c r="AG24" i="12"/>
  <c r="AJ24" i="12" s="1"/>
  <c r="AE24" i="12"/>
  <c r="AF24" i="12" s="1"/>
  <c r="AK24" i="12" s="1"/>
  <c r="AD24" i="12"/>
  <c r="W24" i="12"/>
  <c r="X24" i="12" s="1"/>
  <c r="V24" i="12"/>
  <c r="S24" i="12"/>
  <c r="R24" i="12"/>
  <c r="T24" i="12" s="1"/>
  <c r="O24" i="12"/>
  <c r="N24" i="12"/>
  <c r="P24" i="12" s="1"/>
  <c r="K24" i="12"/>
  <c r="AA24" i="12" s="1"/>
  <c r="J24" i="12"/>
  <c r="Z24" i="12" s="1"/>
  <c r="AB24" i="12" s="1"/>
  <c r="H24" i="12"/>
  <c r="G24" i="12"/>
  <c r="E24" i="12"/>
  <c r="D24" i="12"/>
  <c r="AJ23" i="12"/>
  <c r="AF23" i="12"/>
  <c r="AA23" i="12"/>
  <c r="Z23" i="12"/>
  <c r="AB23" i="12" s="1"/>
  <c r="AC23" i="12" s="1"/>
  <c r="X23" i="12"/>
  <c r="T23" i="12"/>
  <c r="P23" i="12"/>
  <c r="Q23" i="12" s="1"/>
  <c r="L23" i="12"/>
  <c r="I23" i="12"/>
  <c r="Y23" i="12" s="1"/>
  <c r="F23" i="12"/>
  <c r="AJ22" i="12"/>
  <c r="AF22" i="12"/>
  <c r="AA22" i="12"/>
  <c r="Z22" i="12"/>
  <c r="AB22" i="12" s="1"/>
  <c r="AC22" i="12" s="1"/>
  <c r="X22" i="12"/>
  <c r="T22" i="12"/>
  <c r="U22" i="12" s="1"/>
  <c r="P22" i="12"/>
  <c r="Q22" i="12" s="1"/>
  <c r="L22" i="12"/>
  <c r="I22" i="12"/>
  <c r="F22" i="12"/>
  <c r="AJ21" i="12"/>
  <c r="AF21" i="12"/>
  <c r="AA21" i="12"/>
  <c r="Z21" i="12"/>
  <c r="AB21" i="12" s="1"/>
  <c r="X21" i="12"/>
  <c r="U21" i="12"/>
  <c r="T21" i="12"/>
  <c r="P21" i="12"/>
  <c r="L21" i="12"/>
  <c r="M21" i="12" s="1"/>
  <c r="I21" i="12"/>
  <c r="F21" i="12"/>
  <c r="AJ20" i="12"/>
  <c r="AF20" i="12"/>
  <c r="AK20" i="12" s="1"/>
  <c r="AB20" i="12"/>
  <c r="AA20" i="12"/>
  <c r="Z20" i="12"/>
  <c r="X20" i="12"/>
  <c r="T20" i="12"/>
  <c r="U20" i="12" s="1"/>
  <c r="P20" i="12"/>
  <c r="L20" i="12"/>
  <c r="I20" i="12"/>
  <c r="F20" i="12"/>
  <c r="AJ19" i="12"/>
  <c r="AF19" i="12"/>
  <c r="AK19" i="12" s="1"/>
  <c r="AA19" i="12"/>
  <c r="Z19" i="12"/>
  <c r="X19" i="12"/>
  <c r="T19" i="12"/>
  <c r="P19" i="12"/>
  <c r="L19" i="12"/>
  <c r="I19" i="12"/>
  <c r="F19" i="12"/>
  <c r="AJ18" i="12"/>
  <c r="AF18" i="12"/>
  <c r="AA18" i="12"/>
  <c r="Z18" i="12"/>
  <c r="AB18" i="12" s="1"/>
  <c r="AC18" i="12" s="1"/>
  <c r="X18" i="12"/>
  <c r="T18" i="12"/>
  <c r="P18" i="12"/>
  <c r="Q18" i="12" s="1"/>
  <c r="L18" i="12"/>
  <c r="I18" i="12"/>
  <c r="F18" i="12"/>
  <c r="AI17" i="12"/>
  <c r="AH17" i="12"/>
  <c r="AG17" i="12"/>
  <c r="AE17" i="12"/>
  <c r="AF17" i="12" s="1"/>
  <c r="AK17" i="12" s="1"/>
  <c r="AD17" i="12"/>
  <c r="X17" i="12"/>
  <c r="W17" i="12"/>
  <c r="V17" i="12"/>
  <c r="S17" i="12"/>
  <c r="R17" i="12"/>
  <c r="T17" i="12" s="1"/>
  <c r="O17" i="12"/>
  <c r="N17" i="12"/>
  <c r="P17" i="12" s="1"/>
  <c r="K17" i="12"/>
  <c r="J17" i="12"/>
  <c r="H17" i="12"/>
  <c r="G17" i="12"/>
  <c r="E17" i="12"/>
  <c r="D17" i="12"/>
  <c r="F17" i="12" s="1"/>
  <c r="AJ16" i="12"/>
  <c r="AF16" i="12"/>
  <c r="AK16" i="12" s="1"/>
  <c r="AB16" i="12"/>
  <c r="AC16" i="12" s="1"/>
  <c r="AA16" i="12"/>
  <c r="Z16" i="12"/>
  <c r="X16" i="12"/>
  <c r="T16" i="12"/>
  <c r="P16" i="12"/>
  <c r="L16" i="12"/>
  <c r="I16" i="12"/>
  <c r="F16" i="12"/>
  <c r="AJ15" i="12"/>
  <c r="AF15" i="12"/>
  <c r="AK15" i="12" s="1"/>
  <c r="AA15" i="12"/>
  <c r="Z15" i="12"/>
  <c r="X15" i="12"/>
  <c r="T15" i="12"/>
  <c r="U15" i="12" s="1"/>
  <c r="Q15" i="12"/>
  <c r="P15" i="12"/>
  <c r="L15" i="12"/>
  <c r="I15" i="12"/>
  <c r="F15" i="12"/>
  <c r="M15" i="12" s="1"/>
  <c r="AJ14" i="12"/>
  <c r="AF14" i="12"/>
  <c r="AK14" i="12" s="1"/>
  <c r="AA14" i="12"/>
  <c r="Z14" i="12"/>
  <c r="X14" i="12"/>
  <c r="T14" i="12"/>
  <c r="P14" i="12"/>
  <c r="L14" i="12"/>
  <c r="M14" i="12" s="1"/>
  <c r="I14" i="12"/>
  <c r="F14" i="12"/>
  <c r="AJ13" i="12"/>
  <c r="AF13" i="12"/>
  <c r="AK13" i="12" s="1"/>
  <c r="AA13" i="12"/>
  <c r="Z13" i="12"/>
  <c r="AB13" i="12" s="1"/>
  <c r="X13" i="12"/>
  <c r="T13" i="12"/>
  <c r="P13" i="12"/>
  <c r="L13" i="12"/>
  <c r="I13" i="12"/>
  <c r="F13" i="12"/>
  <c r="AC13" i="12" s="1"/>
  <c r="AK12" i="12"/>
  <c r="AJ12" i="12"/>
  <c r="AF12" i="12"/>
  <c r="AA12" i="12"/>
  <c r="Z12" i="12"/>
  <c r="AB12" i="12" s="1"/>
  <c r="X12" i="12"/>
  <c r="T12" i="12"/>
  <c r="P12" i="12"/>
  <c r="L12" i="12"/>
  <c r="I12" i="12"/>
  <c r="F12" i="12"/>
  <c r="AC12" i="12" s="1"/>
  <c r="AJ11" i="12"/>
  <c r="AF11" i="12"/>
  <c r="AK11" i="12" s="1"/>
  <c r="AA11" i="12"/>
  <c r="Z11" i="12"/>
  <c r="AB11" i="12" s="1"/>
  <c r="X11" i="12"/>
  <c r="T11" i="12"/>
  <c r="P11" i="12"/>
  <c r="L11" i="12"/>
  <c r="I11" i="12"/>
  <c r="U11" i="12" s="1"/>
  <c r="F11" i="12"/>
  <c r="AI10" i="12"/>
  <c r="AJ10" i="12" s="1"/>
  <c r="AH10" i="12"/>
  <c r="AG10" i="12"/>
  <c r="AE10" i="12"/>
  <c r="AD10" i="12"/>
  <c r="AF10" i="12" s="1"/>
  <c r="W10" i="12"/>
  <c r="V10" i="12"/>
  <c r="T10" i="12"/>
  <c r="S10" i="12"/>
  <c r="R10" i="12"/>
  <c r="O10" i="12"/>
  <c r="N10" i="12"/>
  <c r="P10" i="12" s="1"/>
  <c r="K10" i="12"/>
  <c r="J10" i="12"/>
  <c r="H10" i="12"/>
  <c r="G10" i="12"/>
  <c r="I10" i="12" s="1"/>
  <c r="E10" i="12"/>
  <c r="D10" i="12"/>
  <c r="F10" i="12" s="1"/>
  <c r="AJ9" i="12"/>
  <c r="AF9" i="12"/>
  <c r="AK9" i="12" s="1"/>
  <c r="AA9" i="12"/>
  <c r="Z9" i="12"/>
  <c r="AB9" i="12" s="1"/>
  <c r="AC9" i="12" s="1"/>
  <c r="X9" i="12"/>
  <c r="T9" i="12"/>
  <c r="Q9" i="12"/>
  <c r="P9" i="12"/>
  <c r="L9" i="12"/>
  <c r="I9" i="12"/>
  <c r="F9" i="12"/>
  <c r="AI35" i="11"/>
  <c r="AH35" i="11"/>
  <c r="AG35" i="11"/>
  <c r="AE35" i="11"/>
  <c r="AD35" i="11"/>
  <c r="AF35" i="11" s="1"/>
  <c r="W35" i="11"/>
  <c r="V35" i="11"/>
  <c r="S35" i="11"/>
  <c r="R35" i="11"/>
  <c r="T35" i="11" s="1"/>
  <c r="O35" i="11"/>
  <c r="N35" i="11"/>
  <c r="P35" i="11" s="1"/>
  <c r="K35" i="11"/>
  <c r="AA35" i="11" s="1"/>
  <c r="J35" i="11"/>
  <c r="H35" i="11"/>
  <c r="G35" i="11"/>
  <c r="I35" i="11" s="1"/>
  <c r="E35" i="11"/>
  <c r="D35" i="11"/>
  <c r="AJ34" i="11"/>
  <c r="AI34" i="11"/>
  <c r="AH34" i="11"/>
  <c r="AG34" i="11"/>
  <c r="AE34" i="11"/>
  <c r="AD34" i="11"/>
  <c r="AF34" i="11" s="1"/>
  <c r="AK34" i="11" s="1"/>
  <c r="W34" i="11"/>
  <c r="V34" i="11"/>
  <c r="X34" i="11" s="1"/>
  <c r="S34" i="11"/>
  <c r="R34" i="11"/>
  <c r="T34" i="11" s="1"/>
  <c r="O34" i="11"/>
  <c r="N34" i="11"/>
  <c r="P34" i="11" s="1"/>
  <c r="K34" i="11"/>
  <c r="AA34" i="11" s="1"/>
  <c r="J34" i="11"/>
  <c r="H34" i="11"/>
  <c r="G34" i="11"/>
  <c r="E34" i="11"/>
  <c r="D34" i="11"/>
  <c r="F34" i="11" s="1"/>
  <c r="AJ33" i="11"/>
  <c r="AF33" i="11"/>
  <c r="AK33" i="11" s="1"/>
  <c r="AA33" i="11"/>
  <c r="Z33" i="11"/>
  <c r="AB33" i="11" s="1"/>
  <c r="AC33" i="11" s="1"/>
  <c r="X33" i="11"/>
  <c r="T33" i="11"/>
  <c r="P33" i="11"/>
  <c r="L33" i="11"/>
  <c r="I33" i="11"/>
  <c r="F33" i="11"/>
  <c r="AJ32" i="11"/>
  <c r="AF32" i="11"/>
  <c r="AA32" i="11"/>
  <c r="Z32" i="11"/>
  <c r="X32" i="11"/>
  <c r="T32" i="11"/>
  <c r="U32" i="11" s="1"/>
  <c r="P32" i="11"/>
  <c r="Q32" i="11" s="1"/>
  <c r="M32" i="11"/>
  <c r="L32" i="11"/>
  <c r="I32" i="11"/>
  <c r="F32" i="11"/>
  <c r="AJ31" i="11"/>
  <c r="AF31" i="11"/>
  <c r="AK31" i="11" s="1"/>
  <c r="AB31" i="11"/>
  <c r="AC31" i="11" s="1"/>
  <c r="AA31" i="11"/>
  <c r="Z31" i="11"/>
  <c r="X31" i="11"/>
  <c r="T31" i="11"/>
  <c r="U31" i="11" s="1"/>
  <c r="P31" i="11"/>
  <c r="L31" i="11"/>
  <c r="I31" i="11"/>
  <c r="F31" i="11"/>
  <c r="M31" i="11" s="1"/>
  <c r="AJ30" i="11"/>
  <c r="AF30" i="11"/>
  <c r="AA30" i="11"/>
  <c r="Z30" i="11"/>
  <c r="AB30" i="11" s="1"/>
  <c r="X30" i="11"/>
  <c r="T30" i="11"/>
  <c r="P30" i="11"/>
  <c r="L30" i="11"/>
  <c r="I30" i="11"/>
  <c r="F30" i="11"/>
  <c r="AI29" i="11"/>
  <c r="AH29" i="11"/>
  <c r="AG29" i="11"/>
  <c r="AE29" i="11"/>
  <c r="AD29" i="11"/>
  <c r="AF29" i="11" s="1"/>
  <c r="W29" i="11"/>
  <c r="V29" i="11"/>
  <c r="X29" i="11" s="1"/>
  <c r="S29" i="11"/>
  <c r="R29" i="11"/>
  <c r="O29" i="11"/>
  <c r="N29" i="11"/>
  <c r="K29" i="11"/>
  <c r="J29" i="11"/>
  <c r="H29" i="11"/>
  <c r="G29" i="11"/>
  <c r="I29" i="11" s="1"/>
  <c r="E29" i="11"/>
  <c r="D29" i="11"/>
  <c r="F29" i="11" s="1"/>
  <c r="AJ28" i="11"/>
  <c r="AF28" i="11"/>
  <c r="AA28" i="11"/>
  <c r="Z28" i="11"/>
  <c r="AB28" i="11" s="1"/>
  <c r="X28" i="11"/>
  <c r="T28" i="11"/>
  <c r="P28" i="11"/>
  <c r="L28" i="11"/>
  <c r="I28" i="11"/>
  <c r="F28" i="11"/>
  <c r="AJ27" i="11"/>
  <c r="AF27" i="11"/>
  <c r="AA27" i="11"/>
  <c r="Z27" i="11"/>
  <c r="AB27" i="11" s="1"/>
  <c r="X27" i="11"/>
  <c r="T27" i="11"/>
  <c r="P27" i="11"/>
  <c r="L27" i="11"/>
  <c r="M27" i="11" s="1"/>
  <c r="I27" i="11"/>
  <c r="F27" i="11"/>
  <c r="AJ26" i="11"/>
  <c r="AF26" i="11"/>
  <c r="AA26" i="11"/>
  <c r="Z26" i="11"/>
  <c r="AB26" i="11" s="1"/>
  <c r="X26" i="11"/>
  <c r="T26" i="11"/>
  <c r="P26" i="11"/>
  <c r="L26" i="11"/>
  <c r="I26" i="11"/>
  <c r="U26" i="11" s="1"/>
  <c r="F26" i="11"/>
  <c r="AJ25" i="11"/>
  <c r="AF25" i="11"/>
  <c r="AK25" i="11" s="1"/>
  <c r="AA25" i="11"/>
  <c r="Z25" i="11"/>
  <c r="X25" i="11"/>
  <c r="T25" i="11"/>
  <c r="Q25" i="11"/>
  <c r="P25" i="11"/>
  <c r="M25" i="11"/>
  <c r="L25" i="11"/>
  <c r="I25" i="11"/>
  <c r="F25" i="11"/>
  <c r="AJ24" i="11"/>
  <c r="AF24" i="11"/>
  <c r="AA24" i="11"/>
  <c r="Z24" i="11"/>
  <c r="AB24" i="11" s="1"/>
  <c r="AC24" i="11" s="1"/>
  <c r="X24" i="11"/>
  <c r="T24" i="11"/>
  <c r="P24" i="11"/>
  <c r="Q24" i="11" s="1"/>
  <c r="L24" i="11"/>
  <c r="M24" i="11" s="1"/>
  <c r="I24" i="11"/>
  <c r="Y24" i="11" s="1"/>
  <c r="F24" i="11"/>
  <c r="AJ23" i="11"/>
  <c r="AF23" i="11"/>
  <c r="AK23" i="11" s="1"/>
  <c r="AA23" i="11"/>
  <c r="AB23" i="11" s="1"/>
  <c r="AC23" i="11" s="1"/>
  <c r="Z23" i="11"/>
  <c r="X23" i="11"/>
  <c r="U23" i="11"/>
  <c r="T23" i="11"/>
  <c r="P23" i="11"/>
  <c r="L23" i="11"/>
  <c r="I23" i="11"/>
  <c r="Y23" i="11" s="1"/>
  <c r="F23" i="11"/>
  <c r="AI22" i="11"/>
  <c r="AH22" i="11"/>
  <c r="AG22" i="11"/>
  <c r="AJ22" i="11" s="1"/>
  <c r="AE22" i="11"/>
  <c r="AD22" i="11"/>
  <c r="AF22" i="11" s="1"/>
  <c r="W22" i="11"/>
  <c r="V22" i="11"/>
  <c r="X22" i="11" s="1"/>
  <c r="S22" i="11"/>
  <c r="R22" i="11"/>
  <c r="O22" i="11"/>
  <c r="N22" i="11"/>
  <c r="K22" i="11"/>
  <c r="AA22" i="11" s="1"/>
  <c r="J22" i="11"/>
  <c r="Z22" i="11" s="1"/>
  <c r="I22" i="11"/>
  <c r="H22" i="11"/>
  <c r="G22" i="11"/>
  <c r="E22" i="11"/>
  <c r="D22" i="11"/>
  <c r="AJ21" i="11"/>
  <c r="AF21" i="11"/>
  <c r="AA21" i="11"/>
  <c r="Z21" i="11"/>
  <c r="AB21" i="11" s="1"/>
  <c r="X21" i="11"/>
  <c r="T21" i="11"/>
  <c r="P21" i="11"/>
  <c r="L21" i="11"/>
  <c r="I21" i="11"/>
  <c r="Y21" i="11" s="1"/>
  <c r="F21" i="11"/>
  <c r="AJ20" i="11"/>
  <c r="AF20" i="11"/>
  <c r="AA20" i="11"/>
  <c r="Z20" i="11"/>
  <c r="X20" i="11"/>
  <c r="Y20" i="11" s="1"/>
  <c r="T20" i="11"/>
  <c r="P20" i="11"/>
  <c r="L20" i="11"/>
  <c r="M20" i="11" s="1"/>
  <c r="I20" i="11"/>
  <c r="F20" i="11"/>
  <c r="AJ19" i="11"/>
  <c r="AF19" i="11"/>
  <c r="AA19" i="11"/>
  <c r="Z19" i="11"/>
  <c r="AB19" i="11" s="1"/>
  <c r="X19" i="11"/>
  <c r="T19" i="11"/>
  <c r="P19" i="11"/>
  <c r="L19" i="11"/>
  <c r="I19" i="11"/>
  <c r="U19" i="11" s="1"/>
  <c r="F19" i="11"/>
  <c r="AJ18" i="11"/>
  <c r="AF18" i="11"/>
  <c r="AA18" i="11"/>
  <c r="Z18" i="11"/>
  <c r="X18" i="11"/>
  <c r="T18" i="11"/>
  <c r="P18" i="11"/>
  <c r="Q18" i="11" s="1"/>
  <c r="M18" i="11"/>
  <c r="L18" i="11"/>
  <c r="I18" i="11"/>
  <c r="F18" i="11"/>
  <c r="AJ17" i="11"/>
  <c r="AF17" i="11"/>
  <c r="AA17" i="11"/>
  <c r="AB17" i="11" s="1"/>
  <c r="Z17" i="11"/>
  <c r="X17" i="11"/>
  <c r="T17" i="11"/>
  <c r="P17" i="11"/>
  <c r="L17" i="11"/>
  <c r="I17" i="11"/>
  <c r="Y17" i="11" s="1"/>
  <c r="F17" i="11"/>
  <c r="AJ16" i="11"/>
  <c r="AF16" i="11"/>
  <c r="AK16" i="11" s="1"/>
  <c r="AA16" i="11"/>
  <c r="Z16" i="11"/>
  <c r="X16" i="11"/>
  <c r="U16" i="11"/>
  <c r="T16" i="11"/>
  <c r="P16" i="11"/>
  <c r="L16" i="11"/>
  <c r="I16" i="11"/>
  <c r="F16" i="11"/>
  <c r="AI15" i="11"/>
  <c r="AH15" i="11"/>
  <c r="AG15" i="11"/>
  <c r="AJ15" i="11" s="1"/>
  <c r="AE15" i="11"/>
  <c r="AD15" i="11"/>
  <c r="AF15" i="11" s="1"/>
  <c r="W15" i="11"/>
  <c r="V15" i="11"/>
  <c r="X15" i="11" s="1"/>
  <c r="S15" i="11"/>
  <c r="R15" i="11"/>
  <c r="O15" i="11"/>
  <c r="N15" i="11"/>
  <c r="P15" i="11" s="1"/>
  <c r="K15" i="11"/>
  <c r="J15" i="11"/>
  <c r="Z15" i="11" s="1"/>
  <c r="H15" i="11"/>
  <c r="G15" i="11"/>
  <c r="I15" i="11" s="1"/>
  <c r="E15" i="11"/>
  <c r="D15" i="11"/>
  <c r="AJ14" i="11"/>
  <c r="AF14" i="11"/>
  <c r="AA14" i="11"/>
  <c r="Z14" i="11"/>
  <c r="AB14" i="11" s="1"/>
  <c r="X14" i="11"/>
  <c r="T14" i="11"/>
  <c r="P14" i="11"/>
  <c r="L14" i="11"/>
  <c r="I14" i="11"/>
  <c r="Y14" i="11" s="1"/>
  <c r="F14" i="11"/>
  <c r="AJ13" i="11"/>
  <c r="AF13" i="11"/>
  <c r="AA13" i="11"/>
  <c r="Z13" i="11"/>
  <c r="X13" i="11"/>
  <c r="T13" i="11"/>
  <c r="P13" i="11"/>
  <c r="AK13" i="11" s="1"/>
  <c r="L13" i="11"/>
  <c r="M13" i="11" s="1"/>
  <c r="I13" i="11"/>
  <c r="F13" i="11"/>
  <c r="AJ12" i="11"/>
  <c r="AF12" i="11"/>
  <c r="AA12" i="11"/>
  <c r="Z12" i="11"/>
  <c r="AB12" i="11" s="1"/>
  <c r="X12" i="11"/>
  <c r="T12" i="11"/>
  <c r="P12" i="11"/>
  <c r="L12" i="11"/>
  <c r="I12" i="11"/>
  <c r="U12" i="11" s="1"/>
  <c r="F12" i="11"/>
  <c r="AJ11" i="11"/>
  <c r="AF11" i="11"/>
  <c r="AA11" i="11"/>
  <c r="Z11" i="11"/>
  <c r="X11" i="11"/>
  <c r="T11" i="11"/>
  <c r="P11" i="11"/>
  <c r="Q11" i="11" s="1"/>
  <c r="M11" i="11"/>
  <c r="L11" i="11"/>
  <c r="I11" i="11"/>
  <c r="F11" i="11"/>
  <c r="AJ10" i="11"/>
  <c r="AF10" i="11"/>
  <c r="AA10" i="11"/>
  <c r="Z10" i="11"/>
  <c r="AB10" i="11" s="1"/>
  <c r="AC10" i="11" s="1"/>
  <c r="X10" i="11"/>
  <c r="T10" i="11"/>
  <c r="U10" i="11" s="1"/>
  <c r="P10" i="11"/>
  <c r="L10" i="11"/>
  <c r="I10" i="11"/>
  <c r="Y10" i="11" s="1"/>
  <c r="F10" i="11"/>
  <c r="AJ9" i="11"/>
  <c r="AF9" i="11"/>
  <c r="AK9" i="11" s="1"/>
  <c r="AA9" i="11"/>
  <c r="Z9" i="11"/>
  <c r="AB9" i="11" s="1"/>
  <c r="X9" i="11"/>
  <c r="T9" i="11"/>
  <c r="P9" i="11"/>
  <c r="L9" i="11"/>
  <c r="I9" i="11"/>
  <c r="Y9" i="11" s="1"/>
  <c r="F9" i="11"/>
  <c r="AI45" i="10"/>
  <c r="AH45" i="10"/>
  <c r="AG45" i="10"/>
  <c r="AE45" i="10"/>
  <c r="AD45" i="10"/>
  <c r="AF45" i="10" s="1"/>
  <c r="W45" i="10"/>
  <c r="V45" i="10"/>
  <c r="S45" i="10"/>
  <c r="R45" i="10"/>
  <c r="O45" i="10"/>
  <c r="N45" i="10"/>
  <c r="K45" i="10"/>
  <c r="J45" i="10"/>
  <c r="Z45" i="10" s="1"/>
  <c r="H45" i="10"/>
  <c r="G45" i="10"/>
  <c r="I45" i="10" s="1"/>
  <c r="E45" i="10"/>
  <c r="D45" i="10"/>
  <c r="F45" i="10" s="1"/>
  <c r="AI44" i="10"/>
  <c r="AH44" i="10"/>
  <c r="AG44" i="10"/>
  <c r="AJ44" i="10" s="1"/>
  <c r="AE44" i="10"/>
  <c r="AD44" i="10"/>
  <c r="W44" i="10"/>
  <c r="V44" i="10"/>
  <c r="X44" i="10" s="1"/>
  <c r="S44" i="10"/>
  <c r="R44" i="10"/>
  <c r="O44" i="10"/>
  <c r="N44" i="10"/>
  <c r="K44" i="10"/>
  <c r="J44" i="10"/>
  <c r="Z44" i="10" s="1"/>
  <c r="I44" i="10"/>
  <c r="H44" i="10"/>
  <c r="G44" i="10"/>
  <c r="E44" i="10"/>
  <c r="D44" i="10"/>
  <c r="AJ43" i="10"/>
  <c r="AF43" i="10"/>
  <c r="AA43" i="10"/>
  <c r="Z43" i="10"/>
  <c r="X43" i="10"/>
  <c r="T43" i="10"/>
  <c r="P43" i="10"/>
  <c r="AK43" i="10" s="1"/>
  <c r="L43" i="10"/>
  <c r="I43" i="10"/>
  <c r="F43" i="10"/>
  <c r="AJ42" i="10"/>
  <c r="AF42" i="10"/>
  <c r="AA42" i="10"/>
  <c r="AB42" i="10" s="1"/>
  <c r="Z42" i="10"/>
  <c r="X42" i="10"/>
  <c r="T42" i="10"/>
  <c r="P42" i="10"/>
  <c r="L42" i="10"/>
  <c r="I42" i="10"/>
  <c r="F42" i="10"/>
  <c r="AJ41" i="10"/>
  <c r="AF41" i="10"/>
  <c r="AA41" i="10"/>
  <c r="Z41" i="10"/>
  <c r="AB41" i="10" s="1"/>
  <c r="X41" i="10"/>
  <c r="T41" i="10"/>
  <c r="U41" i="10" s="1"/>
  <c r="P41" i="10"/>
  <c r="AK41" i="10" s="1"/>
  <c r="L41" i="10"/>
  <c r="I41" i="10"/>
  <c r="Y41" i="10" s="1"/>
  <c r="F41" i="10"/>
  <c r="AC41" i="10" s="1"/>
  <c r="AJ40" i="10"/>
  <c r="AF40" i="10"/>
  <c r="AA40" i="10"/>
  <c r="AB40" i="10" s="1"/>
  <c r="AC40" i="10" s="1"/>
  <c r="Z40" i="10"/>
  <c r="X40" i="10"/>
  <c r="T40" i="10"/>
  <c r="P40" i="10"/>
  <c r="L40" i="10"/>
  <c r="I40" i="10"/>
  <c r="Y40" i="10" s="1"/>
  <c r="F40" i="10"/>
  <c r="AJ39" i="10"/>
  <c r="AF39" i="10"/>
  <c r="AA39" i="10"/>
  <c r="Z39" i="10"/>
  <c r="AB39" i="10" s="1"/>
  <c r="AC39" i="10" s="1"/>
  <c r="X39" i="10"/>
  <c r="T39" i="10"/>
  <c r="U39" i="10" s="1"/>
  <c r="P39" i="10"/>
  <c r="Q39" i="10" s="1"/>
  <c r="L39" i="10"/>
  <c r="I39" i="10"/>
  <c r="F39" i="10"/>
  <c r="AI38" i="10"/>
  <c r="AH38" i="10"/>
  <c r="AG38" i="10"/>
  <c r="AJ38" i="10" s="1"/>
  <c r="AE38" i="10"/>
  <c r="AD38" i="10"/>
  <c r="AF38" i="10" s="1"/>
  <c r="AK38" i="10" s="1"/>
  <c r="X38" i="10"/>
  <c r="W38" i="10"/>
  <c r="V38" i="10"/>
  <c r="S38" i="10"/>
  <c r="R38" i="10"/>
  <c r="T38" i="10" s="1"/>
  <c r="O38" i="10"/>
  <c r="P38" i="10" s="1"/>
  <c r="N38" i="10"/>
  <c r="K38" i="10"/>
  <c r="AA38" i="10" s="1"/>
  <c r="J38" i="10"/>
  <c r="Z38" i="10" s="1"/>
  <c r="H38" i="10"/>
  <c r="G38" i="10"/>
  <c r="I38" i="10" s="1"/>
  <c r="E38" i="10"/>
  <c r="D38" i="10"/>
  <c r="F38" i="10" s="1"/>
  <c r="AJ37" i="10"/>
  <c r="AF37" i="10"/>
  <c r="AA37" i="10"/>
  <c r="Z37" i="10"/>
  <c r="AB37" i="10" s="1"/>
  <c r="X37" i="10"/>
  <c r="U37" i="10"/>
  <c r="T37" i="10"/>
  <c r="P37" i="10"/>
  <c r="AK37" i="10" s="1"/>
  <c r="L37" i="10"/>
  <c r="I37" i="10"/>
  <c r="F37" i="10"/>
  <c r="AJ36" i="10"/>
  <c r="AF36" i="10"/>
  <c r="AA36" i="10"/>
  <c r="Z36" i="10"/>
  <c r="AB36" i="10" s="1"/>
  <c r="X36" i="10"/>
  <c r="T36" i="10"/>
  <c r="P36" i="10"/>
  <c r="AK36" i="10" s="1"/>
  <c r="L36" i="10"/>
  <c r="I36" i="10"/>
  <c r="U36" i="10" s="1"/>
  <c r="F36" i="10"/>
  <c r="AJ35" i="10"/>
  <c r="AF35" i="10"/>
  <c r="AA35" i="10"/>
  <c r="Z35" i="10"/>
  <c r="X35" i="10"/>
  <c r="T35" i="10"/>
  <c r="P35" i="10"/>
  <c r="L35" i="10"/>
  <c r="M35" i="10" s="1"/>
  <c r="I35" i="10"/>
  <c r="F35" i="10"/>
  <c r="AJ34" i="10"/>
  <c r="AF34" i="10"/>
  <c r="AA34" i="10"/>
  <c r="Z34" i="10"/>
  <c r="X34" i="10"/>
  <c r="T34" i="10"/>
  <c r="P34" i="10"/>
  <c r="AK34" i="10" s="1"/>
  <c r="L34" i="10"/>
  <c r="I34" i="10"/>
  <c r="F34" i="10"/>
  <c r="AJ33" i="10"/>
  <c r="AF33" i="10"/>
  <c r="AA33" i="10"/>
  <c r="Z33" i="10"/>
  <c r="X33" i="10"/>
  <c r="T33" i="10"/>
  <c r="P33" i="10"/>
  <c r="M33" i="10"/>
  <c r="L33" i="10"/>
  <c r="I33" i="10"/>
  <c r="F33" i="10"/>
  <c r="Q33" i="10" s="1"/>
  <c r="AJ32" i="10"/>
  <c r="AF32" i="10"/>
  <c r="AA32" i="10"/>
  <c r="Z32" i="10"/>
  <c r="AB32" i="10" s="1"/>
  <c r="AC32" i="10" s="1"/>
  <c r="X32" i="10"/>
  <c r="T32" i="10"/>
  <c r="P32" i="10"/>
  <c r="Q32" i="10" s="1"/>
  <c r="L32" i="10"/>
  <c r="I32" i="10"/>
  <c r="Y32" i="10" s="1"/>
  <c r="F32" i="10"/>
  <c r="AI31" i="10"/>
  <c r="AH31" i="10"/>
  <c r="AG31" i="10"/>
  <c r="AJ31" i="10" s="1"/>
  <c r="AE31" i="10"/>
  <c r="AF31" i="10" s="1"/>
  <c r="AK31" i="10" s="1"/>
  <c r="AD31" i="10"/>
  <c r="W31" i="10"/>
  <c r="V31" i="10"/>
  <c r="X31" i="10" s="1"/>
  <c r="S31" i="10"/>
  <c r="R31" i="10"/>
  <c r="O31" i="10"/>
  <c r="N31" i="10"/>
  <c r="P31" i="10" s="1"/>
  <c r="K31" i="10"/>
  <c r="AA31" i="10" s="1"/>
  <c r="J31" i="10"/>
  <c r="Z31" i="10" s="1"/>
  <c r="H31" i="10"/>
  <c r="G31" i="10"/>
  <c r="I31" i="10" s="1"/>
  <c r="E31" i="10"/>
  <c r="D31" i="10"/>
  <c r="F31" i="10" s="1"/>
  <c r="AK30" i="10"/>
  <c r="AJ30" i="10"/>
  <c r="AF30" i="10"/>
  <c r="AA30" i="10"/>
  <c r="Z30" i="10"/>
  <c r="AB30" i="10" s="1"/>
  <c r="AC30" i="10" s="1"/>
  <c r="X30" i="10"/>
  <c r="T30" i="10"/>
  <c r="U30" i="10" s="1"/>
  <c r="Q30" i="10"/>
  <c r="P30" i="10"/>
  <c r="L30" i="10"/>
  <c r="I30" i="10"/>
  <c r="F30" i="10"/>
  <c r="AJ29" i="10"/>
  <c r="AF29" i="10"/>
  <c r="AA29" i="10"/>
  <c r="Z29" i="10"/>
  <c r="AB29" i="10" s="1"/>
  <c r="X29" i="10"/>
  <c r="T29" i="10"/>
  <c r="P29" i="10"/>
  <c r="L29" i="10"/>
  <c r="I29" i="10"/>
  <c r="U29" i="10" s="1"/>
  <c r="F29" i="10"/>
  <c r="AC29" i="10" s="1"/>
  <c r="AJ28" i="10"/>
  <c r="AF28" i="10"/>
  <c r="AA28" i="10"/>
  <c r="Z28" i="10"/>
  <c r="X28" i="10"/>
  <c r="T28" i="10"/>
  <c r="P28" i="10"/>
  <c r="Q28" i="10" s="1"/>
  <c r="M28" i="10"/>
  <c r="L28" i="10"/>
  <c r="I28" i="10"/>
  <c r="F28" i="10"/>
  <c r="AJ27" i="10"/>
  <c r="AF27" i="10"/>
  <c r="AA27" i="10"/>
  <c r="Z27" i="10"/>
  <c r="AB27" i="10" s="1"/>
  <c r="X27" i="10"/>
  <c r="T27" i="10"/>
  <c r="P27" i="10"/>
  <c r="AK27" i="10" s="1"/>
  <c r="L27" i="10"/>
  <c r="I27" i="10"/>
  <c r="Y27" i="10" s="1"/>
  <c r="F27" i="10"/>
  <c r="AJ26" i="10"/>
  <c r="AF26" i="10"/>
  <c r="AA26" i="10"/>
  <c r="Z26" i="10"/>
  <c r="X26" i="10"/>
  <c r="T26" i="10"/>
  <c r="Q26" i="10"/>
  <c r="P26" i="10"/>
  <c r="L26" i="10"/>
  <c r="M26" i="10" s="1"/>
  <c r="I26" i="10"/>
  <c r="F26" i="10"/>
  <c r="AJ25" i="10"/>
  <c r="AF25" i="10"/>
  <c r="AK25" i="10" s="1"/>
  <c r="AA25" i="10"/>
  <c r="Z25" i="10"/>
  <c r="AB25" i="10" s="1"/>
  <c r="AC25" i="10" s="1"/>
  <c r="X25" i="10"/>
  <c r="T25" i="10"/>
  <c r="P25" i="10"/>
  <c r="Q25" i="10" s="1"/>
  <c r="L25" i="10"/>
  <c r="I25" i="10"/>
  <c r="Y25" i="10" s="1"/>
  <c r="F25" i="10"/>
  <c r="AJ24" i="10"/>
  <c r="AF24" i="10"/>
  <c r="AK24" i="10" s="1"/>
  <c r="AA24" i="10"/>
  <c r="Z24" i="10"/>
  <c r="AB24" i="10" s="1"/>
  <c r="AC24" i="10" s="1"/>
  <c r="X24" i="10"/>
  <c r="U24" i="10"/>
  <c r="T24" i="10"/>
  <c r="P24" i="10"/>
  <c r="L24" i="10"/>
  <c r="I24" i="10"/>
  <c r="F24" i="10"/>
  <c r="M24" i="10" s="1"/>
  <c r="AJ23" i="10"/>
  <c r="AF23" i="10"/>
  <c r="AA23" i="10"/>
  <c r="Z23" i="10"/>
  <c r="AB23" i="10" s="1"/>
  <c r="X23" i="10"/>
  <c r="T23" i="10"/>
  <c r="P23" i="10"/>
  <c r="L23" i="10"/>
  <c r="I23" i="10"/>
  <c r="F23" i="10"/>
  <c r="AJ22" i="10"/>
  <c r="AF22" i="10"/>
  <c r="AA22" i="10"/>
  <c r="Z22" i="10"/>
  <c r="AB22" i="10" s="1"/>
  <c r="AC22" i="10" s="1"/>
  <c r="X22" i="10"/>
  <c r="U22" i="10"/>
  <c r="T22" i="10"/>
  <c r="P22" i="10"/>
  <c r="L22" i="10"/>
  <c r="I22" i="10"/>
  <c r="F22" i="10"/>
  <c r="AI21" i="10"/>
  <c r="AH21" i="10"/>
  <c r="AG21" i="10"/>
  <c r="AJ21" i="10" s="1"/>
  <c r="AE21" i="10"/>
  <c r="AD21" i="10"/>
  <c r="W21" i="10"/>
  <c r="X21" i="10" s="1"/>
  <c r="V21" i="10"/>
  <c r="S21" i="10"/>
  <c r="R21" i="10"/>
  <c r="O21" i="10"/>
  <c r="N21" i="10"/>
  <c r="K21" i="10"/>
  <c r="AA21" i="10" s="1"/>
  <c r="J21" i="10"/>
  <c r="L21" i="10" s="1"/>
  <c r="H21" i="10"/>
  <c r="G21" i="10"/>
  <c r="I21" i="10" s="1"/>
  <c r="E21" i="10"/>
  <c r="F21" i="10" s="1"/>
  <c r="D21" i="10"/>
  <c r="AJ20" i="10"/>
  <c r="AF20" i="10"/>
  <c r="AA20" i="10"/>
  <c r="Z20" i="10"/>
  <c r="X20" i="10"/>
  <c r="T20" i="10"/>
  <c r="P20" i="10"/>
  <c r="AK20" i="10" s="1"/>
  <c r="L20" i="10"/>
  <c r="I20" i="10"/>
  <c r="F20" i="10"/>
  <c r="AJ19" i="10"/>
  <c r="AF19" i="10"/>
  <c r="AA19" i="10"/>
  <c r="Z19" i="10"/>
  <c r="X19" i="10"/>
  <c r="T19" i="10"/>
  <c r="P19" i="10"/>
  <c r="Q19" i="10" s="1"/>
  <c r="L19" i="10"/>
  <c r="M19" i="10" s="1"/>
  <c r="I19" i="10"/>
  <c r="F19" i="10"/>
  <c r="AJ18" i="10"/>
  <c r="AF18" i="10"/>
  <c r="AA18" i="10"/>
  <c r="Z18" i="10"/>
  <c r="AB18" i="10" s="1"/>
  <c r="AC18" i="10" s="1"/>
  <c r="X18" i="10"/>
  <c r="T18" i="10"/>
  <c r="P18" i="10"/>
  <c r="Q18" i="10" s="1"/>
  <c r="L18" i="10"/>
  <c r="I18" i="10"/>
  <c r="Y18" i="10" s="1"/>
  <c r="F18" i="10"/>
  <c r="AJ17" i="10"/>
  <c r="AF17" i="10"/>
  <c r="AA17" i="10"/>
  <c r="Z17" i="10"/>
  <c r="AB17" i="10" s="1"/>
  <c r="X17" i="10"/>
  <c r="T17" i="10"/>
  <c r="U17" i="10" s="1"/>
  <c r="P17" i="10"/>
  <c r="Q17" i="10" s="1"/>
  <c r="L17" i="10"/>
  <c r="I17" i="10"/>
  <c r="F17" i="10"/>
  <c r="M17" i="10" s="1"/>
  <c r="AJ16" i="10"/>
  <c r="AF16" i="10"/>
  <c r="AA16" i="10"/>
  <c r="Z16" i="10"/>
  <c r="AB16" i="10" s="1"/>
  <c r="X16" i="10"/>
  <c r="T16" i="10"/>
  <c r="P16" i="10"/>
  <c r="L16" i="10"/>
  <c r="I16" i="10"/>
  <c r="F16" i="10"/>
  <c r="AC16" i="10" s="1"/>
  <c r="AJ15" i="10"/>
  <c r="AF15" i="10"/>
  <c r="AA15" i="10"/>
  <c r="Z15" i="10"/>
  <c r="AB15" i="10" s="1"/>
  <c r="X15" i="10"/>
  <c r="T15" i="10"/>
  <c r="U15" i="10" s="1"/>
  <c r="P15" i="10"/>
  <c r="L15" i="10"/>
  <c r="I15" i="10"/>
  <c r="F15" i="10"/>
  <c r="AJ14" i="10"/>
  <c r="AF14" i="10"/>
  <c r="AA14" i="10"/>
  <c r="Z14" i="10"/>
  <c r="AB14" i="10" s="1"/>
  <c r="X14" i="10"/>
  <c r="T14" i="10"/>
  <c r="P14" i="10"/>
  <c r="AK14" i="10" s="1"/>
  <c r="L14" i="10"/>
  <c r="I14" i="10"/>
  <c r="F14" i="10"/>
  <c r="AI13" i="10"/>
  <c r="AH13" i="10"/>
  <c r="AG13" i="10"/>
  <c r="AJ13" i="10" s="1"/>
  <c r="AE13" i="10"/>
  <c r="AD13" i="10"/>
  <c r="AF13" i="10" s="1"/>
  <c r="W13" i="10"/>
  <c r="V13" i="10"/>
  <c r="X13" i="10" s="1"/>
  <c r="S13" i="10"/>
  <c r="R13" i="10"/>
  <c r="O13" i="10"/>
  <c r="N13" i="10"/>
  <c r="P13" i="10" s="1"/>
  <c r="L13" i="10"/>
  <c r="K13" i="10"/>
  <c r="J13" i="10"/>
  <c r="H13" i="10"/>
  <c r="G13" i="10"/>
  <c r="E13" i="10"/>
  <c r="D13" i="10"/>
  <c r="F13" i="10" s="1"/>
  <c r="AJ12" i="10"/>
  <c r="AF12" i="10"/>
  <c r="AK12" i="10" s="1"/>
  <c r="AA12" i="10"/>
  <c r="Z12" i="10"/>
  <c r="X12" i="10"/>
  <c r="T12" i="10"/>
  <c r="P12" i="10"/>
  <c r="L12" i="10"/>
  <c r="I12" i="10"/>
  <c r="Y12" i="10" s="1"/>
  <c r="F12" i="10"/>
  <c r="AJ11" i="10"/>
  <c r="AF11" i="10"/>
  <c r="AA11" i="10"/>
  <c r="Z11" i="10"/>
  <c r="AB11" i="10" s="1"/>
  <c r="AC11" i="10" s="1"/>
  <c r="X11" i="10"/>
  <c r="T11" i="10"/>
  <c r="P11" i="10"/>
  <c r="L11" i="10"/>
  <c r="I11" i="10"/>
  <c r="Y11" i="10" s="1"/>
  <c r="F11" i="10"/>
  <c r="M11" i="10" s="1"/>
  <c r="AK10" i="10"/>
  <c r="AJ10" i="10"/>
  <c r="AF10" i="10"/>
  <c r="AA10" i="10"/>
  <c r="Z10" i="10"/>
  <c r="AB10" i="10" s="1"/>
  <c r="X10" i="10"/>
  <c r="T10" i="10"/>
  <c r="P10" i="10"/>
  <c r="L10" i="10"/>
  <c r="I10" i="10"/>
  <c r="F10" i="10"/>
  <c r="Q10" i="10" s="1"/>
  <c r="AJ9" i="10"/>
  <c r="AF9" i="10"/>
  <c r="AA9" i="10"/>
  <c r="AB9" i="10" s="1"/>
  <c r="Z9" i="10"/>
  <c r="X9" i="10"/>
  <c r="T9" i="10"/>
  <c r="P9" i="10"/>
  <c r="L9" i="10"/>
  <c r="I9" i="10"/>
  <c r="Y9" i="10" s="1"/>
  <c r="F9" i="10"/>
  <c r="AC9" i="10" s="1"/>
  <c r="AI32" i="9"/>
  <c r="AH32" i="9"/>
  <c r="AG32" i="9"/>
  <c r="AE32" i="9"/>
  <c r="AD32" i="9"/>
  <c r="AF32" i="9" s="1"/>
  <c r="W32" i="9"/>
  <c r="V32" i="9"/>
  <c r="X32" i="9" s="1"/>
  <c r="S32" i="9"/>
  <c r="R32" i="9"/>
  <c r="O32" i="9"/>
  <c r="N32" i="9"/>
  <c r="P32" i="9" s="1"/>
  <c r="K32" i="9"/>
  <c r="J32" i="9"/>
  <c r="H32" i="9"/>
  <c r="G32" i="9"/>
  <c r="I32" i="9" s="1"/>
  <c r="E32" i="9"/>
  <c r="D32" i="9"/>
  <c r="F32" i="9" s="1"/>
  <c r="Q32" i="9" s="1"/>
  <c r="AI31" i="9"/>
  <c r="AH31" i="9"/>
  <c r="AG31" i="9"/>
  <c r="AJ31" i="9" s="1"/>
  <c r="AF31" i="9"/>
  <c r="AK31" i="9" s="1"/>
  <c r="AE31" i="9"/>
  <c r="AD31" i="9"/>
  <c r="X31" i="9"/>
  <c r="W31" i="9"/>
  <c r="V31" i="9"/>
  <c r="S31" i="9"/>
  <c r="R31" i="9"/>
  <c r="O31" i="9"/>
  <c r="N31" i="9"/>
  <c r="P31" i="9" s="1"/>
  <c r="K31" i="9"/>
  <c r="L31" i="9" s="1"/>
  <c r="J31" i="9"/>
  <c r="H31" i="9"/>
  <c r="G31" i="9"/>
  <c r="E31" i="9"/>
  <c r="D31" i="9"/>
  <c r="AJ30" i="9"/>
  <c r="AF30" i="9"/>
  <c r="AK30" i="9" s="1"/>
  <c r="AA30" i="9"/>
  <c r="Z30" i="9"/>
  <c r="AB30" i="9" s="1"/>
  <c r="AC30" i="9" s="1"/>
  <c r="X30" i="9"/>
  <c r="T30" i="9"/>
  <c r="Q30" i="9"/>
  <c r="P30" i="9"/>
  <c r="L30" i="9"/>
  <c r="I30" i="9"/>
  <c r="F30" i="9"/>
  <c r="AJ29" i="9"/>
  <c r="AF29" i="9"/>
  <c r="AK29" i="9" s="1"/>
  <c r="AA29" i="9"/>
  <c r="Z29" i="9"/>
  <c r="AB29" i="9" s="1"/>
  <c r="X29" i="9"/>
  <c r="T29" i="9"/>
  <c r="U29" i="9" s="1"/>
  <c r="Q29" i="9"/>
  <c r="P29" i="9"/>
  <c r="L29" i="9"/>
  <c r="M29" i="9" s="1"/>
  <c r="I29" i="9"/>
  <c r="F29" i="9"/>
  <c r="AJ28" i="9"/>
  <c r="AF28" i="9"/>
  <c r="AK28" i="9" s="1"/>
  <c r="AA28" i="9"/>
  <c r="Z28" i="9"/>
  <c r="AB28" i="9" s="1"/>
  <c r="X28" i="9"/>
  <c r="T28" i="9"/>
  <c r="U28" i="9" s="1"/>
  <c r="P28" i="9"/>
  <c r="L28" i="9"/>
  <c r="I28" i="9"/>
  <c r="F28" i="9"/>
  <c r="AJ27" i="9"/>
  <c r="AF27" i="9"/>
  <c r="AK27" i="9" s="1"/>
  <c r="AA27" i="9"/>
  <c r="Z27" i="9"/>
  <c r="AB27" i="9" s="1"/>
  <c r="X27" i="9"/>
  <c r="T27" i="9"/>
  <c r="P27" i="9"/>
  <c r="L27" i="9"/>
  <c r="I27" i="9"/>
  <c r="F27" i="9"/>
  <c r="AJ26" i="9"/>
  <c r="AF26" i="9"/>
  <c r="AK26" i="9" s="1"/>
  <c r="AA26" i="9"/>
  <c r="Z26" i="9"/>
  <c r="AB26" i="9" s="1"/>
  <c r="X26" i="9"/>
  <c r="T26" i="9"/>
  <c r="P26" i="9"/>
  <c r="L26" i="9"/>
  <c r="I26" i="9"/>
  <c r="F26" i="9"/>
  <c r="AI25" i="9"/>
  <c r="AH25" i="9"/>
  <c r="AG25" i="9"/>
  <c r="AJ25" i="9" s="1"/>
  <c r="AE25" i="9"/>
  <c r="AF25" i="9" s="1"/>
  <c r="AD25" i="9"/>
  <c r="W25" i="9"/>
  <c r="X25" i="9" s="1"/>
  <c r="V25" i="9"/>
  <c r="S25" i="9"/>
  <c r="R25" i="9"/>
  <c r="T25" i="9" s="1"/>
  <c r="O25" i="9"/>
  <c r="P25" i="9" s="1"/>
  <c r="N25" i="9"/>
  <c r="K25" i="9"/>
  <c r="J25" i="9"/>
  <c r="L25" i="9" s="1"/>
  <c r="H25" i="9"/>
  <c r="G25" i="9"/>
  <c r="I25" i="9" s="1"/>
  <c r="E25" i="9"/>
  <c r="D25" i="9"/>
  <c r="AJ24" i="9"/>
  <c r="AF24" i="9"/>
  <c r="AA24" i="9"/>
  <c r="Z24" i="9"/>
  <c r="AB24" i="9" s="1"/>
  <c r="X24" i="9"/>
  <c r="T24" i="9"/>
  <c r="U24" i="9" s="1"/>
  <c r="P24" i="9"/>
  <c r="AK24" i="9" s="1"/>
  <c r="M24" i="9"/>
  <c r="L24" i="9"/>
  <c r="I24" i="9"/>
  <c r="Y24" i="9" s="1"/>
  <c r="F24" i="9"/>
  <c r="AJ23" i="9"/>
  <c r="AF23" i="9"/>
  <c r="AA23" i="9"/>
  <c r="Z23" i="9"/>
  <c r="X23" i="9"/>
  <c r="T23" i="9"/>
  <c r="P23" i="9"/>
  <c r="Q23" i="9" s="1"/>
  <c r="L23" i="9"/>
  <c r="I23" i="9"/>
  <c r="F23" i="9"/>
  <c r="AJ22" i="9"/>
  <c r="AF22" i="9"/>
  <c r="AA22" i="9"/>
  <c r="Z22" i="9"/>
  <c r="X22" i="9"/>
  <c r="T22" i="9"/>
  <c r="U22" i="9" s="1"/>
  <c r="Q22" i="9"/>
  <c r="P22" i="9"/>
  <c r="M22" i="9"/>
  <c r="L22" i="9"/>
  <c r="I22" i="9"/>
  <c r="F22" i="9"/>
  <c r="AK21" i="9"/>
  <c r="AJ21" i="9"/>
  <c r="AF21" i="9"/>
  <c r="AA21" i="9"/>
  <c r="Z21" i="9"/>
  <c r="AB21" i="9" s="1"/>
  <c r="X21" i="9"/>
  <c r="T21" i="9"/>
  <c r="U21" i="9" s="1"/>
  <c r="P21" i="9"/>
  <c r="L21" i="9"/>
  <c r="I21" i="9"/>
  <c r="F21" i="9"/>
  <c r="AJ20" i="9"/>
  <c r="AF20" i="9"/>
  <c r="AK20" i="9" s="1"/>
  <c r="AA20" i="9"/>
  <c r="Z20" i="9"/>
  <c r="X20" i="9"/>
  <c r="T20" i="9"/>
  <c r="P20" i="9"/>
  <c r="L20" i="9"/>
  <c r="I20" i="9"/>
  <c r="F20" i="9"/>
  <c r="AJ19" i="9"/>
  <c r="AF19" i="9"/>
  <c r="AA19" i="9"/>
  <c r="Z19" i="9"/>
  <c r="AB19" i="9" s="1"/>
  <c r="X19" i="9"/>
  <c r="T19" i="9"/>
  <c r="P19" i="9"/>
  <c r="Q19" i="9" s="1"/>
  <c r="L19" i="9"/>
  <c r="I19" i="9"/>
  <c r="F19" i="9"/>
  <c r="AJ18" i="9"/>
  <c r="AF18" i="9"/>
  <c r="AA18" i="9"/>
  <c r="Z18" i="9"/>
  <c r="AB18" i="9" s="1"/>
  <c r="AC18" i="9" s="1"/>
  <c r="X18" i="9"/>
  <c r="T18" i="9"/>
  <c r="U18" i="9" s="1"/>
  <c r="P18" i="9"/>
  <c r="Q18" i="9" s="1"/>
  <c r="L18" i="9"/>
  <c r="M18" i="9" s="1"/>
  <c r="I18" i="9"/>
  <c r="F18" i="9"/>
  <c r="AI17" i="9"/>
  <c r="AH17" i="9"/>
  <c r="AG17" i="9"/>
  <c r="AE17" i="9"/>
  <c r="AD17" i="9"/>
  <c r="AF17" i="9" s="1"/>
  <c r="X17" i="9"/>
  <c r="W17" i="9"/>
  <c r="V17" i="9"/>
  <c r="S17" i="9"/>
  <c r="R17" i="9"/>
  <c r="O17" i="9"/>
  <c r="N17" i="9"/>
  <c r="P17" i="9" s="1"/>
  <c r="K17" i="9"/>
  <c r="J17" i="9"/>
  <c r="Z17" i="9" s="1"/>
  <c r="H17" i="9"/>
  <c r="G17" i="9"/>
  <c r="E17" i="9"/>
  <c r="D17" i="9"/>
  <c r="AJ16" i="9"/>
  <c r="AF16" i="9"/>
  <c r="AA16" i="9"/>
  <c r="Z16" i="9"/>
  <c r="AB16" i="9" s="1"/>
  <c r="AC16" i="9" s="1"/>
  <c r="X16" i="9"/>
  <c r="T16" i="9"/>
  <c r="P16" i="9"/>
  <c r="Q16" i="9" s="1"/>
  <c r="L16" i="9"/>
  <c r="I16" i="9"/>
  <c r="F16" i="9"/>
  <c r="AJ15" i="9"/>
  <c r="AF15" i="9"/>
  <c r="AA15" i="9"/>
  <c r="Z15" i="9"/>
  <c r="AB15" i="9" s="1"/>
  <c r="X15" i="9"/>
  <c r="T15" i="9"/>
  <c r="U15" i="9" s="1"/>
  <c r="P15" i="9"/>
  <c r="Q15" i="9" s="1"/>
  <c r="L15" i="9"/>
  <c r="I15" i="9"/>
  <c r="F15" i="9"/>
  <c r="M15" i="9" s="1"/>
  <c r="AJ14" i="9"/>
  <c r="AF14" i="9"/>
  <c r="AK14" i="9" s="1"/>
  <c r="AA14" i="9"/>
  <c r="Z14" i="9"/>
  <c r="X14" i="9"/>
  <c r="T14" i="9"/>
  <c r="U14" i="9" s="1"/>
  <c r="P14" i="9"/>
  <c r="L14" i="9"/>
  <c r="I14" i="9"/>
  <c r="F14" i="9"/>
  <c r="AJ13" i="9"/>
  <c r="AF13" i="9"/>
  <c r="AA13" i="9"/>
  <c r="Z13" i="9"/>
  <c r="X13" i="9"/>
  <c r="T13" i="9"/>
  <c r="P13" i="9"/>
  <c r="L13" i="9"/>
  <c r="I13" i="9"/>
  <c r="F13" i="9"/>
  <c r="AJ12" i="9"/>
  <c r="AF12" i="9"/>
  <c r="AA12" i="9"/>
  <c r="Z12" i="9"/>
  <c r="AB12" i="9" s="1"/>
  <c r="X12" i="9"/>
  <c r="T12" i="9"/>
  <c r="P12" i="9"/>
  <c r="Q12" i="9" s="1"/>
  <c r="L12" i="9"/>
  <c r="I12" i="9"/>
  <c r="F12" i="9"/>
  <c r="AJ11" i="9"/>
  <c r="AF11" i="9"/>
  <c r="AA11" i="9"/>
  <c r="Z11" i="9"/>
  <c r="AB11" i="9" s="1"/>
  <c r="AC11" i="9" s="1"/>
  <c r="X11" i="9"/>
  <c r="T11" i="9"/>
  <c r="P11" i="9"/>
  <c r="Q11" i="9" s="1"/>
  <c r="L11" i="9"/>
  <c r="M11" i="9" s="1"/>
  <c r="I11" i="9"/>
  <c r="U11" i="9" s="1"/>
  <c r="F11" i="9"/>
  <c r="AJ10" i="9"/>
  <c r="AF10" i="9"/>
  <c r="AK10" i="9" s="1"/>
  <c r="AA10" i="9"/>
  <c r="Z10" i="9"/>
  <c r="X10" i="9"/>
  <c r="T10" i="9"/>
  <c r="U10" i="9" s="1"/>
  <c r="P10" i="9"/>
  <c r="M10" i="9"/>
  <c r="L10" i="9"/>
  <c r="I10" i="9"/>
  <c r="F10" i="9"/>
  <c r="AJ9" i="9"/>
  <c r="AF9" i="9"/>
  <c r="AA9" i="9"/>
  <c r="Z9" i="9"/>
  <c r="AB9" i="9" s="1"/>
  <c r="AC9" i="9" s="1"/>
  <c r="X9" i="9"/>
  <c r="T9" i="9"/>
  <c r="P9" i="9"/>
  <c r="AK9" i="9" s="1"/>
  <c r="L9" i="9"/>
  <c r="I9" i="9"/>
  <c r="F9" i="9"/>
  <c r="AI41" i="8"/>
  <c r="AH41" i="8"/>
  <c r="AG41" i="8"/>
  <c r="AE41" i="8"/>
  <c r="AD41" i="8"/>
  <c r="AF41" i="8" s="1"/>
  <c r="W41" i="8"/>
  <c r="V41" i="8"/>
  <c r="X41" i="8" s="1"/>
  <c r="S41" i="8"/>
  <c r="R41" i="8"/>
  <c r="O41" i="8"/>
  <c r="N41" i="8"/>
  <c r="P41" i="8" s="1"/>
  <c r="K41" i="8"/>
  <c r="AA41" i="8" s="1"/>
  <c r="J41" i="8"/>
  <c r="L41" i="8" s="1"/>
  <c r="H41" i="8"/>
  <c r="G41" i="8"/>
  <c r="I41" i="8" s="1"/>
  <c r="E41" i="8"/>
  <c r="D41" i="8"/>
  <c r="F41" i="8" s="1"/>
  <c r="AI40" i="8"/>
  <c r="AJ40" i="8" s="1"/>
  <c r="AH40" i="8"/>
  <c r="AG40" i="8"/>
  <c r="AE40" i="8"/>
  <c r="AD40" i="8"/>
  <c r="W40" i="8"/>
  <c r="V40" i="8"/>
  <c r="X40" i="8" s="1"/>
  <c r="T40" i="8"/>
  <c r="S40" i="8"/>
  <c r="R40" i="8"/>
  <c r="O40" i="8"/>
  <c r="N40" i="8"/>
  <c r="K40" i="8"/>
  <c r="J40" i="8"/>
  <c r="H40" i="8"/>
  <c r="G40" i="8"/>
  <c r="E40" i="8"/>
  <c r="D40" i="8"/>
  <c r="F40" i="8" s="1"/>
  <c r="AJ39" i="8"/>
  <c r="AF39" i="8"/>
  <c r="AK39" i="8" s="1"/>
  <c r="AA39" i="8"/>
  <c r="Z39" i="8"/>
  <c r="AB39" i="8" s="1"/>
  <c r="X39" i="8"/>
  <c r="T39" i="8"/>
  <c r="P39" i="8"/>
  <c r="L39" i="8"/>
  <c r="I39" i="8"/>
  <c r="F39" i="8"/>
  <c r="AJ38" i="8"/>
  <c r="AF38" i="8"/>
  <c r="AK38" i="8" s="1"/>
  <c r="AA38" i="8"/>
  <c r="Z38" i="8"/>
  <c r="X38" i="8"/>
  <c r="T38" i="8"/>
  <c r="P38" i="8"/>
  <c r="L38" i="8"/>
  <c r="I38" i="8"/>
  <c r="U38" i="8" s="1"/>
  <c r="F38" i="8"/>
  <c r="AJ37" i="8"/>
  <c r="AF37" i="8"/>
  <c r="AA37" i="8"/>
  <c r="Z37" i="8"/>
  <c r="X37" i="8"/>
  <c r="T37" i="8"/>
  <c r="U37" i="8" s="1"/>
  <c r="P37" i="8"/>
  <c r="M37" i="8"/>
  <c r="L37" i="8"/>
  <c r="I37" i="8"/>
  <c r="F37" i="8"/>
  <c r="AJ36" i="8"/>
  <c r="AF36" i="8"/>
  <c r="AK36" i="8" s="1"/>
  <c r="AB36" i="8"/>
  <c r="AA36" i="8"/>
  <c r="Z36" i="8"/>
  <c r="X36" i="8"/>
  <c r="T36" i="8"/>
  <c r="P36" i="8"/>
  <c r="L36" i="8"/>
  <c r="I36" i="8"/>
  <c r="Y36" i="8" s="1"/>
  <c r="F36" i="8"/>
  <c r="M36" i="8" s="1"/>
  <c r="AJ35" i="8"/>
  <c r="AF35" i="8"/>
  <c r="AK35" i="8" s="1"/>
  <c r="AA35" i="8"/>
  <c r="Z35" i="8"/>
  <c r="AB35" i="8" s="1"/>
  <c r="AC35" i="8" s="1"/>
  <c r="X35" i="8"/>
  <c r="T35" i="8"/>
  <c r="U35" i="8" s="1"/>
  <c r="Q35" i="8"/>
  <c r="P35" i="8"/>
  <c r="L35" i="8"/>
  <c r="I35" i="8"/>
  <c r="F35" i="8"/>
  <c r="AI34" i="8"/>
  <c r="AJ34" i="8" s="1"/>
  <c r="AH34" i="8"/>
  <c r="AG34" i="8"/>
  <c r="AE34" i="8"/>
  <c r="AD34" i="8"/>
  <c r="AF34" i="8" s="1"/>
  <c r="W34" i="8"/>
  <c r="V34" i="8"/>
  <c r="X34" i="8" s="1"/>
  <c r="S34" i="8"/>
  <c r="R34" i="8"/>
  <c r="O34" i="8"/>
  <c r="N34" i="8"/>
  <c r="P34" i="8" s="1"/>
  <c r="K34" i="8"/>
  <c r="J34" i="8"/>
  <c r="Z34" i="8" s="1"/>
  <c r="H34" i="8"/>
  <c r="G34" i="8"/>
  <c r="I34" i="8" s="1"/>
  <c r="E34" i="8"/>
  <c r="D34" i="8"/>
  <c r="F34" i="8" s="1"/>
  <c r="AJ33" i="8"/>
  <c r="AF33" i="8"/>
  <c r="AK33" i="8" s="1"/>
  <c r="AA33" i="8"/>
  <c r="Z33" i="8"/>
  <c r="X33" i="8"/>
  <c r="T33" i="8"/>
  <c r="P33" i="8"/>
  <c r="L33" i="8"/>
  <c r="I33" i="8"/>
  <c r="Y33" i="8" s="1"/>
  <c r="F33" i="8"/>
  <c r="AJ32" i="8"/>
  <c r="AF32" i="8"/>
  <c r="AA32" i="8"/>
  <c r="Z32" i="8"/>
  <c r="AB32" i="8" s="1"/>
  <c r="X32" i="8"/>
  <c r="T32" i="8"/>
  <c r="P32" i="8"/>
  <c r="L32" i="8"/>
  <c r="I32" i="8"/>
  <c r="U32" i="8" s="1"/>
  <c r="F32" i="8"/>
  <c r="AJ31" i="8"/>
  <c r="AF31" i="8"/>
  <c r="AK31" i="8" s="1"/>
  <c r="AA31" i="8"/>
  <c r="Z31" i="8"/>
  <c r="AB31" i="8" s="1"/>
  <c r="AC31" i="8" s="1"/>
  <c r="X31" i="8"/>
  <c r="T31" i="8"/>
  <c r="P31" i="8"/>
  <c r="L31" i="8"/>
  <c r="I31" i="8"/>
  <c r="U31" i="8" s="1"/>
  <c r="F31" i="8"/>
  <c r="AJ30" i="8"/>
  <c r="AF30" i="8"/>
  <c r="AA30" i="8"/>
  <c r="Z30" i="8"/>
  <c r="X30" i="8"/>
  <c r="T30" i="8"/>
  <c r="P30" i="8"/>
  <c r="L30" i="8"/>
  <c r="I30" i="8"/>
  <c r="Y30" i="8" s="1"/>
  <c r="F30" i="8"/>
  <c r="M30" i="8" s="1"/>
  <c r="AJ29" i="8"/>
  <c r="AF29" i="8"/>
  <c r="AK29" i="8" s="1"/>
  <c r="AA29" i="8"/>
  <c r="Z29" i="8"/>
  <c r="AB29" i="8" s="1"/>
  <c r="AC29" i="8" s="1"/>
  <c r="X29" i="8"/>
  <c r="T29" i="8"/>
  <c r="P29" i="8"/>
  <c r="L29" i="8"/>
  <c r="I29" i="8"/>
  <c r="Y29" i="8" s="1"/>
  <c r="F29" i="8"/>
  <c r="AJ28" i="8"/>
  <c r="AF28" i="8"/>
  <c r="AA28" i="8"/>
  <c r="Z28" i="8"/>
  <c r="AB28" i="8" s="1"/>
  <c r="AC28" i="8" s="1"/>
  <c r="X28" i="8"/>
  <c r="T28" i="8"/>
  <c r="P28" i="8"/>
  <c r="Q28" i="8" s="1"/>
  <c r="L28" i="8"/>
  <c r="I28" i="8"/>
  <c r="Y28" i="8" s="1"/>
  <c r="F28" i="8"/>
  <c r="AI27" i="8"/>
  <c r="AJ27" i="8" s="1"/>
  <c r="AH27" i="8"/>
  <c r="AG27" i="8"/>
  <c r="AE27" i="8"/>
  <c r="AD27" i="8"/>
  <c r="AF27" i="8" s="1"/>
  <c r="W27" i="8"/>
  <c r="V27" i="8"/>
  <c r="X27" i="8" s="1"/>
  <c r="S27" i="8"/>
  <c r="R27" i="8"/>
  <c r="O27" i="8"/>
  <c r="N27" i="8"/>
  <c r="P27" i="8" s="1"/>
  <c r="K27" i="8"/>
  <c r="J27" i="8"/>
  <c r="Z27" i="8" s="1"/>
  <c r="H27" i="8"/>
  <c r="G27" i="8"/>
  <c r="I27" i="8" s="1"/>
  <c r="E27" i="8"/>
  <c r="D27" i="8"/>
  <c r="F27" i="8" s="1"/>
  <c r="AJ26" i="8"/>
  <c r="AF26" i="8"/>
  <c r="AK26" i="8" s="1"/>
  <c r="AA26" i="8"/>
  <c r="Z26" i="8"/>
  <c r="X26" i="8"/>
  <c r="T26" i="8"/>
  <c r="P26" i="8"/>
  <c r="L26" i="8"/>
  <c r="I26" i="8"/>
  <c r="F26" i="8"/>
  <c r="AJ25" i="8"/>
  <c r="AF25" i="8"/>
  <c r="AA25" i="8"/>
  <c r="Z25" i="8"/>
  <c r="AB25" i="8" s="1"/>
  <c r="X25" i="8"/>
  <c r="T25" i="8"/>
  <c r="P25" i="8"/>
  <c r="AK25" i="8" s="1"/>
  <c r="L25" i="8"/>
  <c r="I25" i="8"/>
  <c r="F25" i="8"/>
  <c r="AC25" i="8" s="1"/>
  <c r="AJ24" i="8"/>
  <c r="AF24" i="8"/>
  <c r="AK24" i="8" s="1"/>
  <c r="AA24" i="8"/>
  <c r="Z24" i="8"/>
  <c r="AB24" i="8" s="1"/>
  <c r="AC24" i="8" s="1"/>
  <c r="X24" i="8"/>
  <c r="T24" i="8"/>
  <c r="P24" i="8"/>
  <c r="Q24" i="8" s="1"/>
  <c r="L24" i="8"/>
  <c r="I24" i="8"/>
  <c r="F24" i="8"/>
  <c r="AJ23" i="8"/>
  <c r="AF23" i="8"/>
  <c r="AA23" i="8"/>
  <c r="Z23" i="8"/>
  <c r="X23" i="8"/>
  <c r="T23" i="8"/>
  <c r="P23" i="8"/>
  <c r="L23" i="8"/>
  <c r="I23" i="8"/>
  <c r="Y23" i="8" s="1"/>
  <c r="F23" i="8"/>
  <c r="M23" i="8" s="1"/>
  <c r="AJ22" i="8"/>
  <c r="AF22" i="8"/>
  <c r="AK22" i="8" s="1"/>
  <c r="AA22" i="8"/>
  <c r="Z22" i="8"/>
  <c r="AB22" i="8" s="1"/>
  <c r="AC22" i="8" s="1"/>
  <c r="X22" i="8"/>
  <c r="T22" i="8"/>
  <c r="U22" i="8" s="1"/>
  <c r="P22" i="8"/>
  <c r="Q22" i="8" s="1"/>
  <c r="L22" i="8"/>
  <c r="I22" i="8"/>
  <c r="F22" i="8"/>
  <c r="M22" i="8" s="1"/>
  <c r="AI21" i="8"/>
  <c r="AH21" i="8"/>
  <c r="AG21" i="8"/>
  <c r="AE21" i="8"/>
  <c r="AD21" i="8"/>
  <c r="AF21" i="8" s="1"/>
  <c r="W21" i="8"/>
  <c r="V21" i="8"/>
  <c r="X21" i="8" s="1"/>
  <c r="S21" i="8"/>
  <c r="R21" i="8"/>
  <c r="T21" i="8" s="1"/>
  <c r="O21" i="8"/>
  <c r="N21" i="8"/>
  <c r="P21" i="8" s="1"/>
  <c r="K21" i="8"/>
  <c r="AA21" i="8" s="1"/>
  <c r="J21" i="8"/>
  <c r="L21" i="8" s="1"/>
  <c r="H21" i="8"/>
  <c r="G21" i="8"/>
  <c r="I21" i="8" s="1"/>
  <c r="E21" i="8"/>
  <c r="D21" i="8"/>
  <c r="AK20" i="8"/>
  <c r="AJ20" i="8"/>
  <c r="AF20" i="8"/>
  <c r="AA20" i="8"/>
  <c r="Z20" i="8"/>
  <c r="AB20" i="8" s="1"/>
  <c r="X20" i="8"/>
  <c r="T20" i="8"/>
  <c r="P20" i="8"/>
  <c r="L20" i="8"/>
  <c r="I20" i="8"/>
  <c r="F20" i="8"/>
  <c r="AJ19" i="8"/>
  <c r="AF19" i="8"/>
  <c r="AA19" i="8"/>
  <c r="Z19" i="8"/>
  <c r="AB19" i="8" s="1"/>
  <c r="X19" i="8"/>
  <c r="T19" i="8"/>
  <c r="P19" i="8"/>
  <c r="L19" i="8"/>
  <c r="I19" i="8"/>
  <c r="F19" i="8"/>
  <c r="AJ18" i="8"/>
  <c r="AF18" i="8"/>
  <c r="AA18" i="8"/>
  <c r="Z18" i="8"/>
  <c r="AB18" i="8" s="1"/>
  <c r="X18" i="8"/>
  <c r="T18" i="8"/>
  <c r="P18" i="8"/>
  <c r="L18" i="8"/>
  <c r="I18" i="8"/>
  <c r="F18" i="8"/>
  <c r="AC18" i="8" s="1"/>
  <c r="AJ17" i="8"/>
  <c r="AF17" i="8"/>
  <c r="AA17" i="8"/>
  <c r="Z17" i="8"/>
  <c r="AB17" i="8" s="1"/>
  <c r="X17" i="8"/>
  <c r="T17" i="8"/>
  <c r="P17" i="8"/>
  <c r="L17" i="8"/>
  <c r="I17" i="8"/>
  <c r="U17" i="8" s="1"/>
  <c r="F17" i="8"/>
  <c r="AJ16" i="8"/>
  <c r="AF16" i="8"/>
  <c r="AA16" i="8"/>
  <c r="AB16" i="8" s="1"/>
  <c r="Z16" i="8"/>
  <c r="X16" i="8"/>
  <c r="T16" i="8"/>
  <c r="P16" i="8"/>
  <c r="L16" i="8"/>
  <c r="I16" i="8"/>
  <c r="Y16" i="8" s="1"/>
  <c r="F16" i="8"/>
  <c r="M16" i="8" s="1"/>
  <c r="AI15" i="8"/>
  <c r="AH15" i="8"/>
  <c r="AG15" i="8"/>
  <c r="AJ15" i="8" s="1"/>
  <c r="AE15" i="8"/>
  <c r="AD15" i="8"/>
  <c r="AF15" i="8" s="1"/>
  <c r="W15" i="8"/>
  <c r="V15" i="8"/>
  <c r="X15" i="8" s="1"/>
  <c r="S15" i="8"/>
  <c r="R15" i="8"/>
  <c r="T15" i="8" s="1"/>
  <c r="O15" i="8"/>
  <c r="N15" i="8"/>
  <c r="P15" i="8" s="1"/>
  <c r="K15" i="8"/>
  <c r="J15" i="8"/>
  <c r="H15" i="8"/>
  <c r="G15" i="8"/>
  <c r="I15" i="8" s="1"/>
  <c r="E15" i="8"/>
  <c r="D15" i="8"/>
  <c r="F15" i="8" s="1"/>
  <c r="AJ14" i="8"/>
  <c r="AF14" i="8"/>
  <c r="AA14" i="8"/>
  <c r="Z14" i="8"/>
  <c r="AB14" i="8" s="1"/>
  <c r="X14" i="8"/>
  <c r="T14" i="8"/>
  <c r="P14" i="8"/>
  <c r="L14" i="8"/>
  <c r="I14" i="8"/>
  <c r="Y14" i="8" s="1"/>
  <c r="F14" i="8"/>
  <c r="M14" i="8" s="1"/>
  <c r="AJ13" i="8"/>
  <c r="AF13" i="8"/>
  <c r="AK13" i="8" s="1"/>
  <c r="AA13" i="8"/>
  <c r="Z13" i="8"/>
  <c r="AB13" i="8" s="1"/>
  <c r="X13" i="8"/>
  <c r="U13" i="8"/>
  <c r="T13" i="8"/>
  <c r="P13" i="8"/>
  <c r="L13" i="8"/>
  <c r="I13" i="8"/>
  <c r="F13" i="8"/>
  <c r="AJ12" i="8"/>
  <c r="AF12" i="8"/>
  <c r="AA12" i="8"/>
  <c r="Z12" i="8"/>
  <c r="AB12" i="8" s="1"/>
  <c r="X12" i="8"/>
  <c r="T12" i="8"/>
  <c r="P12" i="8"/>
  <c r="AK12" i="8" s="1"/>
  <c r="L12" i="8"/>
  <c r="I12" i="8"/>
  <c r="Y12" i="8" s="1"/>
  <c r="F12" i="8"/>
  <c r="AJ11" i="8"/>
  <c r="AF11" i="8"/>
  <c r="AK11" i="8" s="1"/>
  <c r="AA11" i="8"/>
  <c r="Z11" i="8"/>
  <c r="AB11" i="8" s="1"/>
  <c r="X11" i="8"/>
  <c r="T11" i="8"/>
  <c r="P11" i="8"/>
  <c r="L11" i="8"/>
  <c r="I11" i="8"/>
  <c r="F11" i="8"/>
  <c r="AJ10" i="8"/>
  <c r="AF10" i="8"/>
  <c r="AA10" i="8"/>
  <c r="Z10" i="8"/>
  <c r="X10" i="8"/>
  <c r="T10" i="8"/>
  <c r="P10" i="8"/>
  <c r="L10" i="8"/>
  <c r="I10" i="8"/>
  <c r="U10" i="8" s="1"/>
  <c r="F10" i="8"/>
  <c r="Q10" i="8" s="1"/>
  <c r="AJ9" i="8"/>
  <c r="AF9" i="8"/>
  <c r="AK9" i="8" s="1"/>
  <c r="AA9" i="8"/>
  <c r="Z9" i="8"/>
  <c r="X9" i="8"/>
  <c r="T9" i="8"/>
  <c r="U9" i="8" s="1"/>
  <c r="P9" i="8"/>
  <c r="Q9" i="8" s="1"/>
  <c r="L9" i="8"/>
  <c r="I9" i="8"/>
  <c r="F9" i="8"/>
  <c r="M9" i="8" s="1"/>
  <c r="AI74" i="7"/>
  <c r="AH74" i="7"/>
  <c r="AG74" i="7"/>
  <c r="AJ74" i="7" s="1"/>
  <c r="AF74" i="7"/>
  <c r="AE74" i="7"/>
  <c r="AD74" i="7"/>
  <c r="W74" i="7"/>
  <c r="V74" i="7"/>
  <c r="X74" i="7" s="1"/>
  <c r="S74" i="7"/>
  <c r="R74" i="7"/>
  <c r="T74" i="7" s="1"/>
  <c r="O74" i="7"/>
  <c r="N74" i="7"/>
  <c r="P74" i="7" s="1"/>
  <c r="K74" i="7"/>
  <c r="AA74" i="7" s="1"/>
  <c r="J74" i="7"/>
  <c r="Z74" i="7" s="1"/>
  <c r="AB74" i="7" s="1"/>
  <c r="H74" i="7"/>
  <c r="I74" i="7" s="1"/>
  <c r="G74" i="7"/>
  <c r="E74" i="7"/>
  <c r="D74" i="7"/>
  <c r="F74" i="7" s="1"/>
  <c r="AI73" i="7"/>
  <c r="AH73" i="7"/>
  <c r="AG73" i="7"/>
  <c r="AJ73" i="7" s="1"/>
  <c r="AE73" i="7"/>
  <c r="AD73" i="7"/>
  <c r="W73" i="7"/>
  <c r="V73" i="7"/>
  <c r="X73" i="7" s="1"/>
  <c r="S73" i="7"/>
  <c r="R73" i="7"/>
  <c r="T73" i="7" s="1"/>
  <c r="O73" i="7"/>
  <c r="N73" i="7"/>
  <c r="P73" i="7" s="1"/>
  <c r="K73" i="7"/>
  <c r="AA73" i="7" s="1"/>
  <c r="J73" i="7"/>
  <c r="H73" i="7"/>
  <c r="G73" i="7"/>
  <c r="I73" i="7" s="1"/>
  <c r="Y73" i="7" s="1"/>
  <c r="F73" i="7"/>
  <c r="E73" i="7"/>
  <c r="D73" i="7"/>
  <c r="AJ72" i="7"/>
  <c r="AF72" i="7"/>
  <c r="AA72" i="7"/>
  <c r="Z72" i="7"/>
  <c r="AB72" i="7" s="1"/>
  <c r="X72" i="7"/>
  <c r="T72" i="7"/>
  <c r="P72" i="7"/>
  <c r="L72" i="7"/>
  <c r="I72" i="7"/>
  <c r="F72" i="7"/>
  <c r="AJ71" i="7"/>
  <c r="AF71" i="7"/>
  <c r="AK71" i="7" s="1"/>
  <c r="AA71" i="7"/>
  <c r="Z71" i="7"/>
  <c r="AB71" i="7" s="1"/>
  <c r="X71" i="7"/>
  <c r="T71" i="7"/>
  <c r="P71" i="7"/>
  <c r="L71" i="7"/>
  <c r="I71" i="7"/>
  <c r="U71" i="7" s="1"/>
  <c r="F71" i="7"/>
  <c r="AJ70" i="7"/>
  <c r="AF70" i="7"/>
  <c r="AA70" i="7"/>
  <c r="Z70" i="7"/>
  <c r="X70" i="7"/>
  <c r="T70" i="7"/>
  <c r="P70" i="7"/>
  <c r="L70" i="7"/>
  <c r="I70" i="7"/>
  <c r="Y70" i="7" s="1"/>
  <c r="F70" i="7"/>
  <c r="M70" i="7" s="1"/>
  <c r="AJ69" i="7"/>
  <c r="AF69" i="7"/>
  <c r="AK69" i="7" s="1"/>
  <c r="AA69" i="7"/>
  <c r="Z69" i="7"/>
  <c r="AB69" i="7" s="1"/>
  <c r="X69" i="7"/>
  <c r="T69" i="7"/>
  <c r="P69" i="7"/>
  <c r="L69" i="7"/>
  <c r="I69" i="7"/>
  <c r="F69" i="7"/>
  <c r="AJ68" i="7"/>
  <c r="AF68" i="7"/>
  <c r="AA68" i="7"/>
  <c r="AB68" i="7" s="1"/>
  <c r="Z68" i="7"/>
  <c r="X68" i="7"/>
  <c r="T68" i="7"/>
  <c r="P68" i="7"/>
  <c r="L68" i="7"/>
  <c r="I68" i="7"/>
  <c r="F68" i="7"/>
  <c r="M68" i="7" s="1"/>
  <c r="AI67" i="7"/>
  <c r="AH67" i="7"/>
  <c r="AG67" i="7"/>
  <c r="AJ67" i="7" s="1"/>
  <c r="AF67" i="7"/>
  <c r="AK67" i="7" s="1"/>
  <c r="AE67" i="7"/>
  <c r="AD67" i="7"/>
  <c r="W67" i="7"/>
  <c r="V67" i="7"/>
  <c r="X67" i="7" s="1"/>
  <c r="S67" i="7"/>
  <c r="R67" i="7"/>
  <c r="T67" i="7" s="1"/>
  <c r="O67" i="7"/>
  <c r="N67" i="7"/>
  <c r="P67" i="7" s="1"/>
  <c r="K67" i="7"/>
  <c r="J67" i="7"/>
  <c r="L67" i="7" s="1"/>
  <c r="H67" i="7"/>
  <c r="G67" i="7"/>
  <c r="I67" i="7" s="1"/>
  <c r="E67" i="7"/>
  <c r="D67" i="7"/>
  <c r="AJ66" i="7"/>
  <c r="AF66" i="7"/>
  <c r="AK66" i="7" s="1"/>
  <c r="AA66" i="7"/>
  <c r="Z66" i="7"/>
  <c r="AB66" i="7" s="1"/>
  <c r="AC66" i="7" s="1"/>
  <c r="X66" i="7"/>
  <c r="T66" i="7"/>
  <c r="P66" i="7"/>
  <c r="L66" i="7"/>
  <c r="I66" i="7"/>
  <c r="F66" i="7"/>
  <c r="AJ65" i="7"/>
  <c r="AF65" i="7"/>
  <c r="AA65" i="7"/>
  <c r="Z65" i="7"/>
  <c r="AB65" i="7" s="1"/>
  <c r="X65" i="7"/>
  <c r="T65" i="7"/>
  <c r="P65" i="7"/>
  <c r="L65" i="7"/>
  <c r="I65" i="7"/>
  <c r="F65" i="7"/>
  <c r="AC65" i="7" s="1"/>
  <c r="AK64" i="7"/>
  <c r="AJ64" i="7"/>
  <c r="AF64" i="7"/>
  <c r="AB64" i="7"/>
  <c r="AA64" i="7"/>
  <c r="Z64" i="7"/>
  <c r="X64" i="7"/>
  <c r="T64" i="7"/>
  <c r="P64" i="7"/>
  <c r="L64" i="7"/>
  <c r="I64" i="7"/>
  <c r="F64" i="7"/>
  <c r="AC64" i="7" s="1"/>
  <c r="AJ63" i="7"/>
  <c r="AF63" i="7"/>
  <c r="AA63" i="7"/>
  <c r="Z63" i="7"/>
  <c r="X63" i="7"/>
  <c r="T63" i="7"/>
  <c r="P63" i="7"/>
  <c r="L63" i="7"/>
  <c r="I63" i="7"/>
  <c r="U63" i="7" s="1"/>
  <c r="F63" i="7"/>
  <c r="AJ62" i="7"/>
  <c r="AF62" i="7"/>
  <c r="AK62" i="7" s="1"/>
  <c r="AA62" i="7"/>
  <c r="Z62" i="7"/>
  <c r="AB62" i="7" s="1"/>
  <c r="X62" i="7"/>
  <c r="T62" i="7"/>
  <c r="P62" i="7"/>
  <c r="L62" i="7"/>
  <c r="I62" i="7"/>
  <c r="Y62" i="7" s="1"/>
  <c r="F62" i="7"/>
  <c r="Q62" i="7" s="1"/>
  <c r="AI61" i="7"/>
  <c r="AH61" i="7"/>
  <c r="AG61" i="7"/>
  <c r="AJ61" i="7" s="1"/>
  <c r="AF61" i="7"/>
  <c r="AE61" i="7"/>
  <c r="AD61" i="7"/>
  <c r="W61" i="7"/>
  <c r="V61" i="7"/>
  <c r="X61" i="7" s="1"/>
  <c r="S61" i="7"/>
  <c r="R61" i="7"/>
  <c r="T61" i="7" s="1"/>
  <c r="P61" i="7"/>
  <c r="O61" i="7"/>
  <c r="N61" i="7"/>
  <c r="K61" i="7"/>
  <c r="AA61" i="7" s="1"/>
  <c r="J61" i="7"/>
  <c r="H61" i="7"/>
  <c r="G61" i="7"/>
  <c r="E61" i="7"/>
  <c r="D61" i="7"/>
  <c r="F61" i="7" s="1"/>
  <c r="AJ60" i="7"/>
  <c r="AF60" i="7"/>
  <c r="AB60" i="7"/>
  <c r="AA60" i="7"/>
  <c r="Z60" i="7"/>
  <c r="X60" i="7"/>
  <c r="T60" i="7"/>
  <c r="P60" i="7"/>
  <c r="L60" i="7"/>
  <c r="I60" i="7"/>
  <c r="Y60" i="7" s="1"/>
  <c r="F60" i="7"/>
  <c r="AJ59" i="7"/>
  <c r="AF59" i="7"/>
  <c r="AA59" i="7"/>
  <c r="Z59" i="7"/>
  <c r="AB59" i="7" s="1"/>
  <c r="AC59" i="7" s="1"/>
  <c r="X59" i="7"/>
  <c r="T59" i="7"/>
  <c r="P59" i="7"/>
  <c r="L59" i="7"/>
  <c r="I59" i="7"/>
  <c r="Y59" i="7" s="1"/>
  <c r="F59" i="7"/>
  <c r="AJ58" i="7"/>
  <c r="AF58" i="7"/>
  <c r="AK58" i="7" s="1"/>
  <c r="AA58" i="7"/>
  <c r="Z58" i="7"/>
  <c r="X58" i="7"/>
  <c r="T58" i="7"/>
  <c r="P58" i="7"/>
  <c r="L58" i="7"/>
  <c r="I58" i="7"/>
  <c r="Y58" i="7" s="1"/>
  <c r="F58" i="7"/>
  <c r="AJ57" i="7"/>
  <c r="AF57" i="7"/>
  <c r="AK57" i="7" s="1"/>
  <c r="AA57" i="7"/>
  <c r="AB57" i="7" s="1"/>
  <c r="Z57" i="7"/>
  <c r="X57" i="7"/>
  <c r="T57" i="7"/>
  <c r="P57" i="7"/>
  <c r="L57" i="7"/>
  <c r="I57" i="7"/>
  <c r="U57" i="7" s="1"/>
  <c r="F57" i="7"/>
  <c r="AJ56" i="7"/>
  <c r="AF56" i="7"/>
  <c r="AA56" i="7"/>
  <c r="Z56" i="7"/>
  <c r="X56" i="7"/>
  <c r="Y56" i="7" s="1"/>
  <c r="T56" i="7"/>
  <c r="P56" i="7"/>
  <c r="L56" i="7"/>
  <c r="I56" i="7"/>
  <c r="F56" i="7"/>
  <c r="M56" i="7" s="1"/>
  <c r="AJ55" i="7"/>
  <c r="AF55" i="7"/>
  <c r="AK55" i="7" s="1"/>
  <c r="AA55" i="7"/>
  <c r="Z55" i="7"/>
  <c r="X55" i="7"/>
  <c r="T55" i="7"/>
  <c r="Q55" i="7"/>
  <c r="P55" i="7"/>
  <c r="L55" i="7"/>
  <c r="M55" i="7" s="1"/>
  <c r="I55" i="7"/>
  <c r="Y55" i="7" s="1"/>
  <c r="F55" i="7"/>
  <c r="AI54" i="7"/>
  <c r="AH54" i="7"/>
  <c r="AG54" i="7"/>
  <c r="AE54" i="7"/>
  <c r="AD54" i="7"/>
  <c r="AF54" i="7" s="1"/>
  <c r="X54" i="7"/>
  <c r="W54" i="7"/>
  <c r="V54" i="7"/>
  <c r="S54" i="7"/>
  <c r="R54" i="7"/>
  <c r="T54" i="7" s="1"/>
  <c r="O54" i="7"/>
  <c r="N54" i="7"/>
  <c r="P54" i="7" s="1"/>
  <c r="K54" i="7"/>
  <c r="J54" i="7"/>
  <c r="H54" i="7"/>
  <c r="G54" i="7"/>
  <c r="E54" i="7"/>
  <c r="D54" i="7"/>
  <c r="AJ53" i="7"/>
  <c r="AF53" i="7"/>
  <c r="AK53" i="7" s="1"/>
  <c r="AB53" i="7"/>
  <c r="AC53" i="7" s="1"/>
  <c r="AA53" i="7"/>
  <c r="Z53" i="7"/>
  <c r="X53" i="7"/>
  <c r="T53" i="7"/>
  <c r="P53" i="7"/>
  <c r="L53" i="7"/>
  <c r="I53" i="7"/>
  <c r="Y53" i="7" s="1"/>
  <c r="F53" i="7"/>
  <c r="AJ52" i="7"/>
  <c r="AF52" i="7"/>
  <c r="AA52" i="7"/>
  <c r="Z52" i="7"/>
  <c r="X52" i="7"/>
  <c r="T52" i="7"/>
  <c r="P52" i="7"/>
  <c r="Q52" i="7" s="1"/>
  <c r="L52" i="7"/>
  <c r="I52" i="7"/>
  <c r="Y52" i="7" s="1"/>
  <c r="F52" i="7"/>
  <c r="AJ51" i="7"/>
  <c r="AF51" i="7"/>
  <c r="AK51" i="7" s="1"/>
  <c r="AA51" i="7"/>
  <c r="Z51" i="7"/>
  <c r="AB51" i="7" s="1"/>
  <c r="X51" i="7"/>
  <c r="T51" i="7"/>
  <c r="P51" i="7"/>
  <c r="L51" i="7"/>
  <c r="I51" i="7"/>
  <c r="F51" i="7"/>
  <c r="AJ50" i="7"/>
  <c r="AF50" i="7"/>
  <c r="AA50" i="7"/>
  <c r="Z50" i="7"/>
  <c r="AB50" i="7" s="1"/>
  <c r="X50" i="7"/>
  <c r="T50" i="7"/>
  <c r="P50" i="7"/>
  <c r="L50" i="7"/>
  <c r="I50" i="7"/>
  <c r="U50" i="7" s="1"/>
  <c r="F50" i="7"/>
  <c r="AJ49" i="7"/>
  <c r="AF49" i="7"/>
  <c r="AA49" i="7"/>
  <c r="Z49" i="7"/>
  <c r="X49" i="7"/>
  <c r="T49" i="7"/>
  <c r="P49" i="7"/>
  <c r="L49" i="7"/>
  <c r="I49" i="7"/>
  <c r="F49" i="7"/>
  <c r="M49" i="7" s="1"/>
  <c r="AI48" i="7"/>
  <c r="AH48" i="7"/>
  <c r="AG48" i="7"/>
  <c r="AE48" i="7"/>
  <c r="AD48" i="7"/>
  <c r="W48" i="7"/>
  <c r="X48" i="7" s="1"/>
  <c r="V48" i="7"/>
  <c r="S48" i="7"/>
  <c r="R48" i="7"/>
  <c r="T48" i="7" s="1"/>
  <c r="O48" i="7"/>
  <c r="P48" i="7" s="1"/>
  <c r="N48" i="7"/>
  <c r="K48" i="7"/>
  <c r="J48" i="7"/>
  <c r="L48" i="7" s="1"/>
  <c r="H48" i="7"/>
  <c r="G48" i="7"/>
  <c r="E48" i="7"/>
  <c r="D48" i="7"/>
  <c r="F48" i="7" s="1"/>
  <c r="AJ47" i="7"/>
  <c r="AF47" i="7"/>
  <c r="AA47" i="7"/>
  <c r="Z47" i="7"/>
  <c r="AB47" i="7" s="1"/>
  <c r="AC47" i="7" s="1"/>
  <c r="X47" i="7"/>
  <c r="U47" i="7"/>
  <c r="T47" i="7"/>
  <c r="P47" i="7"/>
  <c r="L47" i="7"/>
  <c r="I47" i="7"/>
  <c r="Y47" i="7" s="1"/>
  <c r="F47" i="7"/>
  <c r="M47" i="7" s="1"/>
  <c r="AJ46" i="7"/>
  <c r="AF46" i="7"/>
  <c r="AK46" i="7" s="1"/>
  <c r="AA46" i="7"/>
  <c r="Z46" i="7"/>
  <c r="AB46" i="7" s="1"/>
  <c r="AC46" i="7" s="1"/>
  <c r="X46" i="7"/>
  <c r="T46" i="7"/>
  <c r="P46" i="7"/>
  <c r="L46" i="7"/>
  <c r="I46" i="7"/>
  <c r="Y46" i="7" s="1"/>
  <c r="F46" i="7"/>
  <c r="AJ45" i="7"/>
  <c r="AF45" i="7"/>
  <c r="AK45" i="7" s="1"/>
  <c r="AA45" i="7"/>
  <c r="Z45" i="7"/>
  <c r="AB45" i="7" s="1"/>
  <c r="X45" i="7"/>
  <c r="T45" i="7"/>
  <c r="P45" i="7"/>
  <c r="L45" i="7"/>
  <c r="I45" i="7"/>
  <c r="Y45" i="7" s="1"/>
  <c r="F45" i="7"/>
  <c r="AJ44" i="7"/>
  <c r="AF44" i="7"/>
  <c r="AK44" i="7" s="1"/>
  <c r="AA44" i="7"/>
  <c r="Z44" i="7"/>
  <c r="X44" i="7"/>
  <c r="T44" i="7"/>
  <c r="P44" i="7"/>
  <c r="L44" i="7"/>
  <c r="I44" i="7"/>
  <c r="F44" i="7"/>
  <c r="AJ43" i="7"/>
  <c r="AF43" i="7"/>
  <c r="AA43" i="7"/>
  <c r="AB43" i="7" s="1"/>
  <c r="Z43" i="7"/>
  <c r="X43" i="7"/>
  <c r="T43" i="7"/>
  <c r="P43" i="7"/>
  <c r="AK43" i="7" s="1"/>
  <c r="L43" i="7"/>
  <c r="I43" i="7"/>
  <c r="U43" i="7" s="1"/>
  <c r="F43" i="7"/>
  <c r="AC43" i="7" s="1"/>
  <c r="AJ42" i="7"/>
  <c r="AF42" i="7"/>
  <c r="AA42" i="7"/>
  <c r="Z42" i="7"/>
  <c r="AB42" i="7" s="1"/>
  <c r="X42" i="7"/>
  <c r="T42" i="7"/>
  <c r="P42" i="7"/>
  <c r="L42" i="7"/>
  <c r="I42" i="7"/>
  <c r="F42" i="7"/>
  <c r="AI41" i="7"/>
  <c r="AH41" i="7"/>
  <c r="AG41" i="7"/>
  <c r="AE41" i="7"/>
  <c r="AF41" i="7" s="1"/>
  <c r="AD41" i="7"/>
  <c r="W41" i="7"/>
  <c r="V41" i="7"/>
  <c r="S41" i="7"/>
  <c r="R41" i="7"/>
  <c r="O41" i="7"/>
  <c r="P41" i="7" s="1"/>
  <c r="N41" i="7"/>
  <c r="K41" i="7"/>
  <c r="J41" i="7"/>
  <c r="L41" i="7" s="1"/>
  <c r="H41" i="7"/>
  <c r="G41" i="7"/>
  <c r="I41" i="7" s="1"/>
  <c r="E41" i="7"/>
  <c r="D41" i="7"/>
  <c r="F41" i="7" s="1"/>
  <c r="AJ40" i="7"/>
  <c r="AF40" i="7"/>
  <c r="AB40" i="7"/>
  <c r="AC40" i="7" s="1"/>
  <c r="AA40" i="7"/>
  <c r="Z40" i="7"/>
  <c r="X40" i="7"/>
  <c r="U40" i="7"/>
  <c r="T40" i="7"/>
  <c r="P40" i="7"/>
  <c r="AK40" i="7" s="1"/>
  <c r="L40" i="7"/>
  <c r="I40" i="7"/>
  <c r="F40" i="7"/>
  <c r="M40" i="7" s="1"/>
  <c r="AJ39" i="7"/>
  <c r="AF39" i="7"/>
  <c r="AK39" i="7" s="1"/>
  <c r="AC39" i="7"/>
  <c r="AB39" i="7"/>
  <c r="AA39" i="7"/>
  <c r="Z39" i="7"/>
  <c r="X39" i="7"/>
  <c r="T39" i="7"/>
  <c r="P39" i="7"/>
  <c r="Q39" i="7" s="1"/>
  <c r="L39" i="7"/>
  <c r="I39" i="7"/>
  <c r="Y39" i="7" s="1"/>
  <c r="F39" i="7"/>
  <c r="M39" i="7" s="1"/>
  <c r="AJ38" i="7"/>
  <c r="AF38" i="7"/>
  <c r="AK38" i="7" s="1"/>
  <c r="AA38" i="7"/>
  <c r="Z38" i="7"/>
  <c r="AB38" i="7" s="1"/>
  <c r="X38" i="7"/>
  <c r="T38" i="7"/>
  <c r="P38" i="7"/>
  <c r="L38" i="7"/>
  <c r="I38" i="7"/>
  <c r="Y38" i="7" s="1"/>
  <c r="F38" i="7"/>
  <c r="AK37" i="7"/>
  <c r="AJ37" i="7"/>
  <c r="AF37" i="7"/>
  <c r="AA37" i="7"/>
  <c r="Z37" i="7"/>
  <c r="AB37" i="7" s="1"/>
  <c r="X37" i="7"/>
  <c r="T37" i="7"/>
  <c r="U37" i="7" s="1"/>
  <c r="P37" i="7"/>
  <c r="L37" i="7"/>
  <c r="I37" i="7"/>
  <c r="Y37" i="7" s="1"/>
  <c r="F37" i="7"/>
  <c r="AI36" i="7"/>
  <c r="AH36" i="7"/>
  <c r="AG36" i="7"/>
  <c r="AJ36" i="7" s="1"/>
  <c r="AE36" i="7"/>
  <c r="AD36" i="7"/>
  <c r="W36" i="7"/>
  <c r="V36" i="7"/>
  <c r="X36" i="7" s="1"/>
  <c r="S36" i="7"/>
  <c r="R36" i="7"/>
  <c r="T36" i="7" s="1"/>
  <c r="O36" i="7"/>
  <c r="N36" i="7"/>
  <c r="P36" i="7" s="1"/>
  <c r="K36" i="7"/>
  <c r="J36" i="7"/>
  <c r="H36" i="7"/>
  <c r="G36" i="7"/>
  <c r="I36" i="7" s="1"/>
  <c r="U36" i="7" s="1"/>
  <c r="E36" i="7"/>
  <c r="D36" i="7"/>
  <c r="AJ35" i="7"/>
  <c r="AF35" i="7"/>
  <c r="AK35" i="7" s="1"/>
  <c r="AA35" i="7"/>
  <c r="Z35" i="7"/>
  <c r="X35" i="7"/>
  <c r="T35" i="7"/>
  <c r="P35" i="7"/>
  <c r="L35" i="7"/>
  <c r="I35" i="7"/>
  <c r="F35" i="7"/>
  <c r="Q35" i="7" s="1"/>
  <c r="AJ34" i="7"/>
  <c r="AF34" i="7"/>
  <c r="AA34" i="7"/>
  <c r="AB34" i="7" s="1"/>
  <c r="AC34" i="7" s="1"/>
  <c r="Z34" i="7"/>
  <c r="X34" i="7"/>
  <c r="T34" i="7"/>
  <c r="P34" i="7"/>
  <c r="Q34" i="7" s="1"/>
  <c r="L34" i="7"/>
  <c r="I34" i="7"/>
  <c r="F34" i="7"/>
  <c r="M34" i="7" s="1"/>
  <c r="AJ33" i="7"/>
  <c r="AF33" i="7"/>
  <c r="AA33" i="7"/>
  <c r="AB33" i="7" s="1"/>
  <c r="AC33" i="7" s="1"/>
  <c r="Z33" i="7"/>
  <c r="X33" i="7"/>
  <c r="U33" i="7"/>
  <c r="T33" i="7"/>
  <c r="P33" i="7"/>
  <c r="L33" i="7"/>
  <c r="I33" i="7"/>
  <c r="Y33" i="7" s="1"/>
  <c r="F33" i="7"/>
  <c r="M33" i="7" s="1"/>
  <c r="AJ32" i="7"/>
  <c r="AF32" i="7"/>
  <c r="AA32" i="7"/>
  <c r="Z32" i="7"/>
  <c r="AB32" i="7" s="1"/>
  <c r="X32" i="7"/>
  <c r="T32" i="7"/>
  <c r="P32" i="7"/>
  <c r="Q32" i="7" s="1"/>
  <c r="L32" i="7"/>
  <c r="I32" i="7"/>
  <c r="F32" i="7"/>
  <c r="AJ31" i="7"/>
  <c r="AF31" i="7"/>
  <c r="AK31" i="7" s="1"/>
  <c r="AA31" i="7"/>
  <c r="Z31" i="7"/>
  <c r="AB31" i="7" s="1"/>
  <c r="AC31" i="7" s="1"/>
  <c r="X31" i="7"/>
  <c r="T31" i="7"/>
  <c r="U31" i="7" s="1"/>
  <c r="P31" i="7"/>
  <c r="Q31" i="7" s="1"/>
  <c r="L31" i="7"/>
  <c r="I31" i="7"/>
  <c r="F31" i="7"/>
  <c r="AI30" i="7"/>
  <c r="AH30" i="7"/>
  <c r="AG30" i="7"/>
  <c r="AJ30" i="7" s="1"/>
  <c r="AE30" i="7"/>
  <c r="AD30" i="7"/>
  <c r="AF30" i="7" s="1"/>
  <c r="W30" i="7"/>
  <c r="V30" i="7"/>
  <c r="X30" i="7" s="1"/>
  <c r="T30" i="7"/>
  <c r="S30" i="7"/>
  <c r="R30" i="7"/>
  <c r="O30" i="7"/>
  <c r="N30" i="7"/>
  <c r="K30" i="7"/>
  <c r="AA30" i="7" s="1"/>
  <c r="J30" i="7"/>
  <c r="H30" i="7"/>
  <c r="G30" i="7"/>
  <c r="E30" i="7"/>
  <c r="D30" i="7"/>
  <c r="AJ29" i="7"/>
  <c r="AF29" i="7"/>
  <c r="AA29" i="7"/>
  <c r="Z29" i="7"/>
  <c r="AB29" i="7" s="1"/>
  <c r="AC29" i="7" s="1"/>
  <c r="X29" i="7"/>
  <c r="T29" i="7"/>
  <c r="P29" i="7"/>
  <c r="L29" i="7"/>
  <c r="I29" i="7"/>
  <c r="F29" i="7"/>
  <c r="AJ28" i="7"/>
  <c r="AF28" i="7"/>
  <c r="AK28" i="7" s="1"/>
  <c r="AA28" i="7"/>
  <c r="Z28" i="7"/>
  <c r="AB28" i="7" s="1"/>
  <c r="AC28" i="7" s="1"/>
  <c r="X28" i="7"/>
  <c r="T28" i="7"/>
  <c r="P28" i="7"/>
  <c r="L28" i="7"/>
  <c r="I28" i="7"/>
  <c r="F28" i="7"/>
  <c r="Q28" i="7" s="1"/>
  <c r="AJ27" i="7"/>
  <c r="AF27" i="7"/>
  <c r="AK27" i="7" s="1"/>
  <c r="AA27" i="7"/>
  <c r="Z27" i="7"/>
  <c r="X27" i="7"/>
  <c r="T27" i="7"/>
  <c r="P27" i="7"/>
  <c r="Q27" i="7" s="1"/>
  <c r="L27" i="7"/>
  <c r="M27" i="7" s="1"/>
  <c r="I27" i="7"/>
  <c r="F27" i="7"/>
  <c r="AJ26" i="7"/>
  <c r="AF26" i="7"/>
  <c r="AA26" i="7"/>
  <c r="AB26" i="7" s="1"/>
  <c r="AC26" i="7" s="1"/>
  <c r="Z26" i="7"/>
  <c r="X26" i="7"/>
  <c r="T26" i="7"/>
  <c r="P26" i="7"/>
  <c r="L26" i="7"/>
  <c r="I26" i="7"/>
  <c r="F26" i="7"/>
  <c r="AI25" i="7"/>
  <c r="AH25" i="7"/>
  <c r="AG25" i="7"/>
  <c r="AJ25" i="7" s="1"/>
  <c r="AE25" i="7"/>
  <c r="AD25" i="7"/>
  <c r="AF25" i="7" s="1"/>
  <c r="W25" i="7"/>
  <c r="V25" i="7"/>
  <c r="S25" i="7"/>
  <c r="R25" i="7"/>
  <c r="T25" i="7" s="1"/>
  <c r="O25" i="7"/>
  <c r="N25" i="7"/>
  <c r="K25" i="7"/>
  <c r="J25" i="7"/>
  <c r="Z25" i="7" s="1"/>
  <c r="H25" i="7"/>
  <c r="G25" i="7"/>
  <c r="F25" i="7"/>
  <c r="E25" i="7"/>
  <c r="D25" i="7"/>
  <c r="AJ24" i="7"/>
  <c r="AF24" i="7"/>
  <c r="AA24" i="7"/>
  <c r="Z24" i="7"/>
  <c r="X24" i="7"/>
  <c r="T24" i="7"/>
  <c r="P24" i="7"/>
  <c r="L24" i="7"/>
  <c r="I24" i="7"/>
  <c r="F24" i="7"/>
  <c r="AJ23" i="7"/>
  <c r="AF23" i="7"/>
  <c r="AK23" i="7" s="1"/>
  <c r="AA23" i="7"/>
  <c r="Z23" i="7"/>
  <c r="AB23" i="7" s="1"/>
  <c r="X23" i="7"/>
  <c r="T23" i="7"/>
  <c r="P23" i="7"/>
  <c r="L23" i="7"/>
  <c r="I23" i="7"/>
  <c r="F23" i="7"/>
  <c r="AJ22" i="7"/>
  <c r="AF22" i="7"/>
  <c r="AA22" i="7"/>
  <c r="Z22" i="7"/>
  <c r="X22" i="7"/>
  <c r="T22" i="7"/>
  <c r="P22" i="7"/>
  <c r="AK22" i="7" s="1"/>
  <c r="L22" i="7"/>
  <c r="I22" i="7"/>
  <c r="F22" i="7"/>
  <c r="Q22" i="7" s="1"/>
  <c r="AJ21" i="7"/>
  <c r="AF21" i="7"/>
  <c r="AK21" i="7" s="1"/>
  <c r="AA21" i="7"/>
  <c r="Z21" i="7"/>
  <c r="AB21" i="7" s="1"/>
  <c r="X21" i="7"/>
  <c r="T21" i="7"/>
  <c r="Q21" i="7"/>
  <c r="P21" i="7"/>
  <c r="L21" i="7"/>
  <c r="I21" i="7"/>
  <c r="F21" i="7"/>
  <c r="AJ20" i="7"/>
  <c r="AF20" i="7"/>
  <c r="AA20" i="7"/>
  <c r="AB20" i="7" s="1"/>
  <c r="Z20" i="7"/>
  <c r="X20" i="7"/>
  <c r="T20" i="7"/>
  <c r="P20" i="7"/>
  <c r="L20" i="7"/>
  <c r="I20" i="7"/>
  <c r="F20" i="7"/>
  <c r="M20" i="7" s="1"/>
  <c r="AJ19" i="7"/>
  <c r="AF19" i="7"/>
  <c r="AA19" i="7"/>
  <c r="Z19" i="7"/>
  <c r="AB19" i="7" s="1"/>
  <c r="AC19" i="7" s="1"/>
  <c r="X19" i="7"/>
  <c r="T19" i="7"/>
  <c r="P19" i="7"/>
  <c r="L19" i="7"/>
  <c r="I19" i="7"/>
  <c r="F19" i="7"/>
  <c r="M19" i="7" s="1"/>
  <c r="AJ18" i="7"/>
  <c r="AF18" i="7"/>
  <c r="AA18" i="7"/>
  <c r="AB18" i="7" s="1"/>
  <c r="Z18" i="7"/>
  <c r="X18" i="7"/>
  <c r="T18" i="7"/>
  <c r="P18" i="7"/>
  <c r="L18" i="7"/>
  <c r="I18" i="7"/>
  <c r="Y18" i="7" s="1"/>
  <c r="F18" i="7"/>
  <c r="AJ17" i="7"/>
  <c r="AF17" i="7"/>
  <c r="AK17" i="7" s="1"/>
  <c r="AA17" i="7"/>
  <c r="Z17" i="7"/>
  <c r="AB17" i="7" s="1"/>
  <c r="X17" i="7"/>
  <c r="T17" i="7"/>
  <c r="P17" i="7"/>
  <c r="L17" i="7"/>
  <c r="I17" i="7"/>
  <c r="F17" i="7"/>
  <c r="AI16" i="7"/>
  <c r="AJ16" i="7" s="1"/>
  <c r="AH16" i="7"/>
  <c r="AG16" i="7"/>
  <c r="AE16" i="7"/>
  <c r="AD16" i="7"/>
  <c r="AF16" i="7" s="1"/>
  <c r="W16" i="7"/>
  <c r="V16" i="7"/>
  <c r="X16" i="7" s="1"/>
  <c r="S16" i="7"/>
  <c r="T16" i="7" s="1"/>
  <c r="R16" i="7"/>
  <c r="O16" i="7"/>
  <c r="N16" i="7"/>
  <c r="P16" i="7" s="1"/>
  <c r="K16" i="7"/>
  <c r="J16" i="7"/>
  <c r="H16" i="7"/>
  <c r="G16" i="7"/>
  <c r="I16" i="7" s="1"/>
  <c r="E16" i="7"/>
  <c r="D16" i="7"/>
  <c r="AJ15" i="7"/>
  <c r="AF15" i="7"/>
  <c r="AA15" i="7"/>
  <c r="Z15" i="7"/>
  <c r="X15" i="7"/>
  <c r="T15" i="7"/>
  <c r="P15" i="7"/>
  <c r="AK15" i="7" s="1"/>
  <c r="L15" i="7"/>
  <c r="I15" i="7"/>
  <c r="U15" i="7" s="1"/>
  <c r="F15" i="7"/>
  <c r="AJ14" i="7"/>
  <c r="AF14" i="7"/>
  <c r="AK14" i="7" s="1"/>
  <c r="AA14" i="7"/>
  <c r="Z14" i="7"/>
  <c r="AB14" i="7" s="1"/>
  <c r="X14" i="7"/>
  <c r="T14" i="7"/>
  <c r="P14" i="7"/>
  <c r="L14" i="7"/>
  <c r="I14" i="7"/>
  <c r="Y14" i="7" s="1"/>
  <c r="F14" i="7"/>
  <c r="AJ13" i="7"/>
  <c r="AF13" i="7"/>
  <c r="AA13" i="7"/>
  <c r="Z13" i="7"/>
  <c r="X13" i="7"/>
  <c r="T13" i="7"/>
  <c r="P13" i="7"/>
  <c r="M13" i="7"/>
  <c r="L13" i="7"/>
  <c r="I13" i="7"/>
  <c r="F13" i="7"/>
  <c r="AJ12" i="7"/>
  <c r="AF12" i="7"/>
  <c r="AA12" i="7"/>
  <c r="AB12" i="7" s="1"/>
  <c r="AC12" i="7" s="1"/>
  <c r="Z12" i="7"/>
  <c r="X12" i="7"/>
  <c r="T12" i="7"/>
  <c r="P12" i="7"/>
  <c r="L12" i="7"/>
  <c r="I12" i="7"/>
  <c r="F12" i="7"/>
  <c r="M12" i="7" s="1"/>
  <c r="AJ11" i="7"/>
  <c r="AF11" i="7"/>
  <c r="AA11" i="7"/>
  <c r="AB11" i="7" s="1"/>
  <c r="Z11" i="7"/>
  <c r="X11" i="7"/>
  <c r="T11" i="7"/>
  <c r="P11" i="7"/>
  <c r="L11" i="7"/>
  <c r="I11" i="7"/>
  <c r="Y11" i="7" s="1"/>
  <c r="F11" i="7"/>
  <c r="AI10" i="7"/>
  <c r="AJ10" i="7" s="1"/>
  <c r="AH10" i="7"/>
  <c r="AG10" i="7"/>
  <c r="AE10" i="7"/>
  <c r="AD10" i="7"/>
  <c r="AF10" i="7" s="1"/>
  <c r="W10" i="7"/>
  <c r="V10" i="7"/>
  <c r="X10" i="7" s="1"/>
  <c r="S10" i="7"/>
  <c r="R10" i="7"/>
  <c r="O10" i="7"/>
  <c r="N10" i="7"/>
  <c r="K10" i="7"/>
  <c r="J10" i="7"/>
  <c r="Z10" i="7" s="1"/>
  <c r="H10" i="7"/>
  <c r="G10" i="7"/>
  <c r="E10" i="7"/>
  <c r="D10" i="7"/>
  <c r="F10" i="7" s="1"/>
  <c r="AJ9" i="7"/>
  <c r="AF9" i="7"/>
  <c r="AA9" i="7"/>
  <c r="Z9" i="7"/>
  <c r="X9" i="7"/>
  <c r="T9" i="7"/>
  <c r="P9" i="7"/>
  <c r="AK9" i="7" s="1"/>
  <c r="L9" i="7"/>
  <c r="I9" i="7"/>
  <c r="F9" i="7"/>
  <c r="AI23" i="6"/>
  <c r="AH23" i="6"/>
  <c r="AG23" i="6"/>
  <c r="AJ23" i="6" s="1"/>
  <c r="AE23" i="6"/>
  <c r="AD23" i="6"/>
  <c r="W23" i="6"/>
  <c r="V23" i="6"/>
  <c r="X23" i="6" s="1"/>
  <c r="S23" i="6"/>
  <c r="R23" i="6"/>
  <c r="O23" i="6"/>
  <c r="N23" i="6"/>
  <c r="P23" i="6" s="1"/>
  <c r="K23" i="6"/>
  <c r="AA23" i="6" s="1"/>
  <c r="J23" i="6"/>
  <c r="L23" i="6" s="1"/>
  <c r="H23" i="6"/>
  <c r="G23" i="6"/>
  <c r="I23" i="6" s="1"/>
  <c r="E23" i="6"/>
  <c r="D23" i="6"/>
  <c r="AI22" i="6"/>
  <c r="AH22" i="6"/>
  <c r="AG22" i="6"/>
  <c r="AE22" i="6"/>
  <c r="AD22" i="6"/>
  <c r="W22" i="6"/>
  <c r="V22" i="6"/>
  <c r="X22" i="6" s="1"/>
  <c r="S22" i="6"/>
  <c r="R22" i="6"/>
  <c r="T22" i="6" s="1"/>
  <c r="O22" i="6"/>
  <c r="N22" i="6"/>
  <c r="K22" i="6"/>
  <c r="AA22" i="6" s="1"/>
  <c r="J22" i="6"/>
  <c r="L22" i="6" s="1"/>
  <c r="H22" i="6"/>
  <c r="G22" i="6"/>
  <c r="I22" i="6" s="1"/>
  <c r="U22" i="6" s="1"/>
  <c r="E22" i="6"/>
  <c r="D22" i="6"/>
  <c r="F22" i="6" s="1"/>
  <c r="AJ21" i="6"/>
  <c r="AF21" i="6"/>
  <c r="AK21" i="6" s="1"/>
  <c r="AA21" i="6"/>
  <c r="Z21" i="6"/>
  <c r="X21" i="6"/>
  <c r="Y21" i="6" s="1"/>
  <c r="T21" i="6"/>
  <c r="P21" i="6"/>
  <c r="L21" i="6"/>
  <c r="I21" i="6"/>
  <c r="U21" i="6" s="1"/>
  <c r="F21" i="6"/>
  <c r="M21" i="6" s="1"/>
  <c r="AJ20" i="6"/>
  <c r="AF20" i="6"/>
  <c r="AK20" i="6" s="1"/>
  <c r="AA20" i="6"/>
  <c r="Z20" i="6"/>
  <c r="X20" i="6"/>
  <c r="T20" i="6"/>
  <c r="U20" i="6" s="1"/>
  <c r="P20" i="6"/>
  <c r="L20" i="6"/>
  <c r="I20" i="6"/>
  <c r="Y20" i="6" s="1"/>
  <c r="F20" i="6"/>
  <c r="AJ19" i="6"/>
  <c r="AF19" i="6"/>
  <c r="AK19" i="6" s="1"/>
  <c r="AA19" i="6"/>
  <c r="Z19" i="6"/>
  <c r="X19" i="6"/>
  <c r="T19" i="6"/>
  <c r="P19" i="6"/>
  <c r="L19" i="6"/>
  <c r="I19" i="6"/>
  <c r="Y19" i="6" s="1"/>
  <c r="F19" i="6"/>
  <c r="AJ18" i="6"/>
  <c r="AF18" i="6"/>
  <c r="AA18" i="6"/>
  <c r="Z18" i="6"/>
  <c r="AB18" i="6" s="1"/>
  <c r="Y18" i="6"/>
  <c r="X18" i="6"/>
  <c r="T18" i="6"/>
  <c r="P18" i="6"/>
  <c r="L18" i="6"/>
  <c r="I18" i="6"/>
  <c r="F18" i="6"/>
  <c r="AI17" i="6"/>
  <c r="AH17" i="6"/>
  <c r="AG17" i="6"/>
  <c r="AJ17" i="6" s="1"/>
  <c r="AE17" i="6"/>
  <c r="AF17" i="6" s="1"/>
  <c r="AD17" i="6"/>
  <c r="W17" i="6"/>
  <c r="X17" i="6" s="1"/>
  <c r="V17" i="6"/>
  <c r="S17" i="6"/>
  <c r="R17" i="6"/>
  <c r="T17" i="6" s="1"/>
  <c r="O17" i="6"/>
  <c r="N17" i="6"/>
  <c r="K17" i="6"/>
  <c r="AA17" i="6" s="1"/>
  <c r="J17" i="6"/>
  <c r="L17" i="6" s="1"/>
  <c r="H17" i="6"/>
  <c r="G17" i="6"/>
  <c r="I17" i="6" s="1"/>
  <c r="E17" i="6"/>
  <c r="D17" i="6"/>
  <c r="AJ16" i="6"/>
  <c r="AF16" i="6"/>
  <c r="AK16" i="6" s="1"/>
  <c r="AA16" i="6"/>
  <c r="AB16" i="6" s="1"/>
  <c r="Z16" i="6"/>
  <c r="X16" i="6"/>
  <c r="T16" i="6"/>
  <c r="U16" i="6" s="1"/>
  <c r="P16" i="6"/>
  <c r="L16" i="6"/>
  <c r="I16" i="6"/>
  <c r="F16" i="6"/>
  <c r="M16" i="6" s="1"/>
  <c r="AJ15" i="6"/>
  <c r="AF15" i="6"/>
  <c r="AA15" i="6"/>
  <c r="Z15" i="6"/>
  <c r="X15" i="6"/>
  <c r="T15" i="6"/>
  <c r="U15" i="6" s="1"/>
  <c r="P15" i="6"/>
  <c r="Q15" i="6" s="1"/>
  <c r="L15" i="6"/>
  <c r="I15" i="6"/>
  <c r="F15" i="6"/>
  <c r="M15" i="6" s="1"/>
  <c r="AJ14" i="6"/>
  <c r="AF14" i="6"/>
  <c r="AK14" i="6" s="1"/>
  <c r="AA14" i="6"/>
  <c r="AB14" i="6" s="1"/>
  <c r="Z14" i="6"/>
  <c r="X14" i="6"/>
  <c r="T14" i="6"/>
  <c r="P14" i="6"/>
  <c r="L14" i="6"/>
  <c r="I14" i="6"/>
  <c r="F14" i="6"/>
  <c r="M14" i="6" s="1"/>
  <c r="AJ13" i="6"/>
  <c r="AF13" i="6"/>
  <c r="AK13" i="6" s="1"/>
  <c r="AA13" i="6"/>
  <c r="Z13" i="6"/>
  <c r="AB13" i="6" s="1"/>
  <c r="X13" i="6"/>
  <c r="T13" i="6"/>
  <c r="U13" i="6" s="1"/>
  <c r="P13" i="6"/>
  <c r="L13" i="6"/>
  <c r="I13" i="6"/>
  <c r="F13" i="6"/>
  <c r="AI12" i="6"/>
  <c r="AJ12" i="6" s="1"/>
  <c r="AH12" i="6"/>
  <c r="AG12" i="6"/>
  <c r="AE12" i="6"/>
  <c r="AF12" i="6" s="1"/>
  <c r="AD12" i="6"/>
  <c r="W12" i="6"/>
  <c r="V12" i="6"/>
  <c r="X12" i="6" s="1"/>
  <c r="S12" i="6"/>
  <c r="R12" i="6"/>
  <c r="O12" i="6"/>
  <c r="N12" i="6"/>
  <c r="P12" i="6" s="1"/>
  <c r="AK12" i="6" s="1"/>
  <c r="K12" i="6"/>
  <c r="AA12" i="6" s="1"/>
  <c r="J12" i="6"/>
  <c r="Z12" i="6" s="1"/>
  <c r="AB12" i="6" s="1"/>
  <c r="H12" i="6"/>
  <c r="G12" i="6"/>
  <c r="I12" i="6" s="1"/>
  <c r="E12" i="6"/>
  <c r="D12" i="6"/>
  <c r="AJ11" i="6"/>
  <c r="AF11" i="6"/>
  <c r="AA11" i="6"/>
  <c r="Z11" i="6"/>
  <c r="X11" i="6"/>
  <c r="T11" i="6"/>
  <c r="P11" i="6"/>
  <c r="L11" i="6"/>
  <c r="I11" i="6"/>
  <c r="Y11" i="6" s="1"/>
  <c r="F11" i="6"/>
  <c r="AJ10" i="6"/>
  <c r="AF10" i="6"/>
  <c r="AA10" i="6"/>
  <c r="Z10" i="6"/>
  <c r="X10" i="6"/>
  <c r="T10" i="6"/>
  <c r="P10" i="6"/>
  <c r="M10" i="6"/>
  <c r="L10" i="6"/>
  <c r="I10" i="6"/>
  <c r="F10" i="6"/>
  <c r="AJ9" i="6"/>
  <c r="AF9" i="6"/>
  <c r="AK9" i="6" s="1"/>
  <c r="AA9" i="6"/>
  <c r="Z9" i="6"/>
  <c r="AB9" i="6" s="1"/>
  <c r="X9" i="6"/>
  <c r="T9" i="6"/>
  <c r="P9" i="6"/>
  <c r="L9" i="6"/>
  <c r="I9" i="6"/>
  <c r="F9" i="6"/>
  <c r="AI37" i="5"/>
  <c r="AJ37" i="5" s="1"/>
  <c r="AH37" i="5"/>
  <c r="AG37" i="5"/>
  <c r="AE37" i="5"/>
  <c r="AD37" i="5"/>
  <c r="AF37" i="5" s="1"/>
  <c r="AK37" i="5" s="1"/>
  <c r="W37" i="5"/>
  <c r="V37" i="5"/>
  <c r="X37" i="5" s="1"/>
  <c r="S37" i="5"/>
  <c r="R37" i="5"/>
  <c r="P37" i="5"/>
  <c r="O37" i="5"/>
  <c r="N37" i="5"/>
  <c r="K37" i="5"/>
  <c r="J37" i="5"/>
  <c r="H37" i="5"/>
  <c r="I37" i="5" s="1"/>
  <c r="G37" i="5"/>
  <c r="E37" i="5"/>
  <c r="D37" i="5"/>
  <c r="F37" i="5" s="1"/>
  <c r="AI36" i="5"/>
  <c r="AJ36" i="5" s="1"/>
  <c r="AH36" i="5"/>
  <c r="AG36" i="5"/>
  <c r="AE36" i="5"/>
  <c r="AD36" i="5"/>
  <c r="AF36" i="5" s="1"/>
  <c r="W36" i="5"/>
  <c r="V36" i="5"/>
  <c r="X36" i="5" s="1"/>
  <c r="S36" i="5"/>
  <c r="R36" i="5"/>
  <c r="T36" i="5" s="1"/>
  <c r="O36" i="5"/>
  <c r="N36" i="5"/>
  <c r="P36" i="5" s="1"/>
  <c r="K36" i="5"/>
  <c r="J36" i="5"/>
  <c r="H36" i="5"/>
  <c r="G36" i="5"/>
  <c r="E36" i="5"/>
  <c r="D36" i="5"/>
  <c r="AJ35" i="5"/>
  <c r="AF35" i="5"/>
  <c r="AK35" i="5" s="1"/>
  <c r="AA35" i="5"/>
  <c r="Z35" i="5"/>
  <c r="AB35" i="5" s="1"/>
  <c r="X35" i="5"/>
  <c r="T35" i="5"/>
  <c r="P35" i="5"/>
  <c r="L35" i="5"/>
  <c r="I35" i="5"/>
  <c r="U35" i="5" s="1"/>
  <c r="F35" i="5"/>
  <c r="AC35" i="5" s="1"/>
  <c r="AJ34" i="5"/>
  <c r="AF34" i="5"/>
  <c r="AK34" i="5" s="1"/>
  <c r="AA34" i="5"/>
  <c r="Z34" i="5"/>
  <c r="X34" i="5"/>
  <c r="T34" i="5"/>
  <c r="U34" i="5" s="1"/>
  <c r="P34" i="5"/>
  <c r="L34" i="5"/>
  <c r="I34" i="5"/>
  <c r="F34" i="5"/>
  <c r="AJ33" i="5"/>
  <c r="AF33" i="5"/>
  <c r="AA33" i="5"/>
  <c r="Z33" i="5"/>
  <c r="X33" i="5"/>
  <c r="T33" i="5"/>
  <c r="P33" i="5"/>
  <c r="L33" i="5"/>
  <c r="I33" i="5"/>
  <c r="Y33" i="5" s="1"/>
  <c r="F33" i="5"/>
  <c r="Q33" i="5" s="1"/>
  <c r="AJ32" i="5"/>
  <c r="AF32" i="5"/>
  <c r="AK32" i="5" s="1"/>
  <c r="AA32" i="5"/>
  <c r="AB32" i="5" s="1"/>
  <c r="AC32" i="5" s="1"/>
  <c r="Z32" i="5"/>
  <c r="X32" i="5"/>
  <c r="U32" i="5"/>
  <c r="T32" i="5"/>
  <c r="P32" i="5"/>
  <c r="L32" i="5"/>
  <c r="I32" i="5"/>
  <c r="F32" i="5"/>
  <c r="M32" i="5" s="1"/>
  <c r="AJ31" i="5"/>
  <c r="AF31" i="5"/>
  <c r="AA31" i="5"/>
  <c r="Z31" i="5"/>
  <c r="AB31" i="5" s="1"/>
  <c r="X31" i="5"/>
  <c r="T31" i="5"/>
  <c r="P31" i="5"/>
  <c r="AK31" i="5" s="1"/>
  <c r="L31" i="5"/>
  <c r="I31" i="5"/>
  <c r="Y31" i="5" s="1"/>
  <c r="F31" i="5"/>
  <c r="AI30" i="5"/>
  <c r="AH30" i="5"/>
  <c r="AG30" i="5"/>
  <c r="AE30" i="5"/>
  <c r="AD30" i="5"/>
  <c r="AF30" i="5" s="1"/>
  <c r="W30" i="5"/>
  <c r="V30" i="5"/>
  <c r="X30" i="5" s="1"/>
  <c r="S30" i="5"/>
  <c r="R30" i="5"/>
  <c r="O30" i="5"/>
  <c r="N30" i="5"/>
  <c r="K30" i="5"/>
  <c r="J30" i="5"/>
  <c r="Z30" i="5" s="1"/>
  <c r="H30" i="5"/>
  <c r="G30" i="5"/>
  <c r="I30" i="5" s="1"/>
  <c r="E30" i="5"/>
  <c r="D30" i="5"/>
  <c r="F30" i="5" s="1"/>
  <c r="AJ29" i="5"/>
  <c r="AF29" i="5"/>
  <c r="AK29" i="5" s="1"/>
  <c r="AA29" i="5"/>
  <c r="Z29" i="5"/>
  <c r="X29" i="5"/>
  <c r="T29" i="5"/>
  <c r="P29" i="5"/>
  <c r="L29" i="5"/>
  <c r="I29" i="5"/>
  <c r="F29" i="5"/>
  <c r="AJ28" i="5"/>
  <c r="AF28" i="5"/>
  <c r="AA28" i="5"/>
  <c r="Z28" i="5"/>
  <c r="X28" i="5"/>
  <c r="T28" i="5"/>
  <c r="P28" i="5"/>
  <c r="L28" i="5"/>
  <c r="I28" i="5"/>
  <c r="U28" i="5" s="1"/>
  <c r="F28" i="5"/>
  <c r="AJ27" i="5"/>
  <c r="AF27" i="5"/>
  <c r="AK27" i="5" s="1"/>
  <c r="AA27" i="5"/>
  <c r="Z27" i="5"/>
  <c r="AB27" i="5" s="1"/>
  <c r="X27" i="5"/>
  <c r="T27" i="5"/>
  <c r="U27" i="5" s="1"/>
  <c r="P27" i="5"/>
  <c r="L27" i="5"/>
  <c r="I27" i="5"/>
  <c r="F27" i="5"/>
  <c r="AJ26" i="5"/>
  <c r="AF26" i="5"/>
  <c r="AK26" i="5" s="1"/>
  <c r="AA26" i="5"/>
  <c r="Z26" i="5"/>
  <c r="X26" i="5"/>
  <c r="T26" i="5"/>
  <c r="P26" i="5"/>
  <c r="L26" i="5"/>
  <c r="I26" i="5"/>
  <c r="Y26" i="5" s="1"/>
  <c r="F26" i="5"/>
  <c r="M26" i="5" s="1"/>
  <c r="AJ25" i="5"/>
  <c r="AF25" i="5"/>
  <c r="AK25" i="5" s="1"/>
  <c r="AA25" i="5"/>
  <c r="Z25" i="5"/>
  <c r="AB25" i="5" s="1"/>
  <c r="AC25" i="5" s="1"/>
  <c r="X25" i="5"/>
  <c r="U25" i="5"/>
  <c r="T25" i="5"/>
  <c r="P25" i="5"/>
  <c r="L25" i="5"/>
  <c r="I25" i="5"/>
  <c r="F25" i="5"/>
  <c r="M25" i="5" s="1"/>
  <c r="AJ24" i="5"/>
  <c r="AF24" i="5"/>
  <c r="AA24" i="5"/>
  <c r="Z24" i="5"/>
  <c r="X24" i="5"/>
  <c r="T24" i="5"/>
  <c r="P24" i="5"/>
  <c r="L24" i="5"/>
  <c r="I24" i="5"/>
  <c r="Y24" i="5" s="1"/>
  <c r="F24" i="5"/>
  <c r="Q24" i="5" s="1"/>
  <c r="AJ23" i="5"/>
  <c r="AF23" i="5"/>
  <c r="AK23" i="5" s="1"/>
  <c r="AA23" i="5"/>
  <c r="AB23" i="5" s="1"/>
  <c r="Z23" i="5"/>
  <c r="X23" i="5"/>
  <c r="T23" i="5"/>
  <c r="P23" i="5"/>
  <c r="L23" i="5"/>
  <c r="I23" i="5"/>
  <c r="F23" i="5"/>
  <c r="M23" i="5" s="1"/>
  <c r="AI22" i="5"/>
  <c r="AJ22" i="5" s="1"/>
  <c r="AH22" i="5"/>
  <c r="AG22" i="5"/>
  <c r="AE22" i="5"/>
  <c r="AD22" i="5"/>
  <c r="AF22" i="5" s="1"/>
  <c r="W22" i="5"/>
  <c r="V22" i="5"/>
  <c r="X22" i="5" s="1"/>
  <c r="S22" i="5"/>
  <c r="R22" i="5"/>
  <c r="T22" i="5" s="1"/>
  <c r="O22" i="5"/>
  <c r="N22" i="5"/>
  <c r="P22" i="5" s="1"/>
  <c r="K22" i="5"/>
  <c r="AA22" i="5" s="1"/>
  <c r="J22" i="5"/>
  <c r="H22" i="5"/>
  <c r="G22" i="5"/>
  <c r="E22" i="5"/>
  <c r="D22" i="5"/>
  <c r="AJ21" i="5"/>
  <c r="AF21" i="5"/>
  <c r="AA21" i="5"/>
  <c r="Z21" i="5"/>
  <c r="AB21" i="5" s="1"/>
  <c r="X21" i="5"/>
  <c r="T21" i="5"/>
  <c r="P21" i="5"/>
  <c r="L21" i="5"/>
  <c r="I21" i="5"/>
  <c r="F21" i="5"/>
  <c r="AJ20" i="5"/>
  <c r="AF20" i="5"/>
  <c r="AA20" i="5"/>
  <c r="Z20" i="5"/>
  <c r="AB20" i="5" s="1"/>
  <c r="X20" i="5"/>
  <c r="T20" i="5"/>
  <c r="U20" i="5" s="1"/>
  <c r="P20" i="5"/>
  <c r="L20" i="5"/>
  <c r="I20" i="5"/>
  <c r="F20" i="5"/>
  <c r="AJ19" i="5"/>
  <c r="AF19" i="5"/>
  <c r="AK19" i="5" s="1"/>
  <c r="AA19" i="5"/>
  <c r="Z19" i="5"/>
  <c r="X19" i="5"/>
  <c r="T19" i="5"/>
  <c r="P19" i="5"/>
  <c r="L19" i="5"/>
  <c r="I19" i="5"/>
  <c r="Y19" i="5" s="1"/>
  <c r="F19" i="5"/>
  <c r="Q19" i="5" s="1"/>
  <c r="AJ18" i="5"/>
  <c r="AF18" i="5"/>
  <c r="AK18" i="5" s="1"/>
  <c r="AA18" i="5"/>
  <c r="Z18" i="5"/>
  <c r="AB18" i="5" s="1"/>
  <c r="AC18" i="5" s="1"/>
  <c r="X18" i="5"/>
  <c r="U18" i="5"/>
  <c r="T18" i="5"/>
  <c r="P18" i="5"/>
  <c r="L18" i="5"/>
  <c r="I18" i="5"/>
  <c r="F18" i="5"/>
  <c r="M18" i="5" s="1"/>
  <c r="AJ17" i="5"/>
  <c r="AF17" i="5"/>
  <c r="AA17" i="5"/>
  <c r="Z17" i="5"/>
  <c r="AB17" i="5" s="1"/>
  <c r="X17" i="5"/>
  <c r="T17" i="5"/>
  <c r="P17" i="5"/>
  <c r="L17" i="5"/>
  <c r="I17" i="5"/>
  <c r="Y17" i="5" s="1"/>
  <c r="F17" i="5"/>
  <c r="M17" i="5" s="1"/>
  <c r="AJ16" i="5"/>
  <c r="AF16" i="5"/>
  <c r="AK16" i="5" s="1"/>
  <c r="AA16" i="5"/>
  <c r="Z16" i="5"/>
  <c r="AB16" i="5" s="1"/>
  <c r="X16" i="5"/>
  <c r="T16" i="5"/>
  <c r="P16" i="5"/>
  <c r="L16" i="5"/>
  <c r="I16" i="5"/>
  <c r="Y16" i="5" s="1"/>
  <c r="F16" i="5"/>
  <c r="AJ15" i="5"/>
  <c r="AI15" i="5"/>
  <c r="AH15" i="5"/>
  <c r="AG15" i="5"/>
  <c r="AE15" i="5"/>
  <c r="AD15" i="5"/>
  <c r="AF15" i="5" s="1"/>
  <c r="W15" i="5"/>
  <c r="V15" i="5"/>
  <c r="X15" i="5" s="1"/>
  <c r="S15" i="5"/>
  <c r="R15" i="5"/>
  <c r="T15" i="5" s="1"/>
  <c r="O15" i="5"/>
  <c r="N15" i="5"/>
  <c r="P15" i="5" s="1"/>
  <c r="K15" i="5"/>
  <c r="AA15" i="5" s="1"/>
  <c r="J15" i="5"/>
  <c r="H15" i="5"/>
  <c r="G15" i="5"/>
  <c r="I15" i="5" s="1"/>
  <c r="E15" i="5"/>
  <c r="D15" i="5"/>
  <c r="F15" i="5" s="1"/>
  <c r="AJ14" i="5"/>
  <c r="AF14" i="5"/>
  <c r="AB14" i="5"/>
  <c r="AA14" i="5"/>
  <c r="Z14" i="5"/>
  <c r="X14" i="5"/>
  <c r="T14" i="5"/>
  <c r="P14" i="5"/>
  <c r="L14" i="5"/>
  <c r="I14" i="5"/>
  <c r="U14" i="5" s="1"/>
  <c r="F14" i="5"/>
  <c r="M14" i="5" s="1"/>
  <c r="AJ13" i="5"/>
  <c r="AF13" i="5"/>
  <c r="AK13" i="5" s="1"/>
  <c r="AA13" i="5"/>
  <c r="Z13" i="5"/>
  <c r="AB13" i="5" s="1"/>
  <c r="X13" i="5"/>
  <c r="T13" i="5"/>
  <c r="P13" i="5"/>
  <c r="L13" i="5"/>
  <c r="I13" i="5"/>
  <c r="F13" i="5"/>
  <c r="AJ12" i="5"/>
  <c r="AF12" i="5"/>
  <c r="AK12" i="5" s="1"/>
  <c r="AA12" i="5"/>
  <c r="Z12" i="5"/>
  <c r="X12" i="5"/>
  <c r="T12" i="5"/>
  <c r="P12" i="5"/>
  <c r="L12" i="5"/>
  <c r="I12" i="5"/>
  <c r="Y12" i="5" s="1"/>
  <c r="F12" i="5"/>
  <c r="Q12" i="5" s="1"/>
  <c r="AJ11" i="5"/>
  <c r="AF11" i="5"/>
  <c r="AK11" i="5" s="1"/>
  <c r="AA11" i="5"/>
  <c r="Z11" i="5"/>
  <c r="AB11" i="5" s="1"/>
  <c r="AC11" i="5" s="1"/>
  <c r="X11" i="5"/>
  <c r="T11" i="5"/>
  <c r="P11" i="5"/>
  <c r="L11" i="5"/>
  <c r="I11" i="5"/>
  <c r="Y11" i="5" s="1"/>
  <c r="F11" i="5"/>
  <c r="AJ10" i="5"/>
  <c r="AI10" i="5"/>
  <c r="AH10" i="5"/>
  <c r="AG10" i="5"/>
  <c r="AE10" i="5"/>
  <c r="AD10" i="5"/>
  <c r="AF10" i="5" s="1"/>
  <c r="W10" i="5"/>
  <c r="V10" i="5"/>
  <c r="X10" i="5" s="1"/>
  <c r="S10" i="5"/>
  <c r="R10" i="5"/>
  <c r="T10" i="5" s="1"/>
  <c r="O10" i="5"/>
  <c r="N10" i="5"/>
  <c r="P10" i="5" s="1"/>
  <c r="K10" i="5"/>
  <c r="AA10" i="5" s="1"/>
  <c r="J10" i="5"/>
  <c r="H10" i="5"/>
  <c r="G10" i="5"/>
  <c r="E10" i="5"/>
  <c r="D10" i="5"/>
  <c r="F10" i="5" s="1"/>
  <c r="AJ9" i="5"/>
  <c r="AF9" i="5"/>
  <c r="AA9" i="5"/>
  <c r="Z9" i="5"/>
  <c r="AB9" i="5" s="1"/>
  <c r="X9" i="5"/>
  <c r="T9" i="5"/>
  <c r="P9" i="5"/>
  <c r="AK9" i="5" s="1"/>
  <c r="L9" i="5"/>
  <c r="I9" i="5"/>
  <c r="F9" i="5"/>
  <c r="M9" i="5" s="1"/>
  <c r="AI55" i="4"/>
  <c r="AH55" i="4"/>
  <c r="AG55" i="4"/>
  <c r="AJ55" i="4" s="1"/>
  <c r="AE55" i="4"/>
  <c r="AD55" i="4"/>
  <c r="AF55" i="4" s="1"/>
  <c r="W55" i="4"/>
  <c r="V55" i="4"/>
  <c r="X55" i="4" s="1"/>
  <c r="S55" i="4"/>
  <c r="T55" i="4" s="1"/>
  <c r="R55" i="4"/>
  <c r="O55" i="4"/>
  <c r="N55" i="4"/>
  <c r="P55" i="4" s="1"/>
  <c r="K55" i="4"/>
  <c r="AA55" i="4" s="1"/>
  <c r="J55" i="4"/>
  <c r="H55" i="4"/>
  <c r="G55" i="4"/>
  <c r="I55" i="4" s="1"/>
  <c r="E55" i="4"/>
  <c r="D55" i="4"/>
  <c r="F55" i="4" s="1"/>
  <c r="AI54" i="4"/>
  <c r="AH54" i="4"/>
  <c r="AG54" i="4"/>
  <c r="AJ54" i="4" s="1"/>
  <c r="AE54" i="4"/>
  <c r="AD54" i="4"/>
  <c r="AF54" i="4" s="1"/>
  <c r="W54" i="4"/>
  <c r="V54" i="4"/>
  <c r="X54" i="4" s="1"/>
  <c r="S54" i="4"/>
  <c r="R54" i="4"/>
  <c r="O54" i="4"/>
  <c r="N54" i="4"/>
  <c r="P54" i="4" s="1"/>
  <c r="L54" i="4"/>
  <c r="K54" i="4"/>
  <c r="J54" i="4"/>
  <c r="H54" i="4"/>
  <c r="G54" i="4"/>
  <c r="I54" i="4" s="1"/>
  <c r="E54" i="4"/>
  <c r="D54" i="4"/>
  <c r="F54" i="4" s="1"/>
  <c r="AJ53" i="4"/>
  <c r="AF53" i="4"/>
  <c r="AA53" i="4"/>
  <c r="Z53" i="4"/>
  <c r="X53" i="4"/>
  <c r="T53" i="4"/>
  <c r="P53" i="4"/>
  <c r="L53" i="4"/>
  <c r="I53" i="4"/>
  <c r="F53" i="4"/>
  <c r="AJ52" i="4"/>
  <c r="AF52" i="4"/>
  <c r="AK52" i="4" s="1"/>
  <c r="AA52" i="4"/>
  <c r="Z52" i="4"/>
  <c r="AB52" i="4" s="1"/>
  <c r="AC52" i="4" s="1"/>
  <c r="X52" i="4"/>
  <c r="T52" i="4"/>
  <c r="P52" i="4"/>
  <c r="L52" i="4"/>
  <c r="I52" i="4"/>
  <c r="F52" i="4"/>
  <c r="M52" i="4" s="1"/>
  <c r="AJ51" i="4"/>
  <c r="AF51" i="4"/>
  <c r="AA51" i="4"/>
  <c r="AB51" i="4" s="1"/>
  <c r="AC51" i="4" s="1"/>
  <c r="Z51" i="4"/>
  <c r="X51" i="4"/>
  <c r="T51" i="4"/>
  <c r="P51" i="4"/>
  <c r="Q51" i="4" s="1"/>
  <c r="L51" i="4"/>
  <c r="M51" i="4" s="1"/>
  <c r="I51" i="4"/>
  <c r="Y51" i="4" s="1"/>
  <c r="F51" i="4"/>
  <c r="AJ50" i="4"/>
  <c r="AF50" i="4"/>
  <c r="AA50" i="4"/>
  <c r="Z50" i="4"/>
  <c r="AB50" i="4" s="1"/>
  <c r="X50" i="4"/>
  <c r="T50" i="4"/>
  <c r="P50" i="4"/>
  <c r="L50" i="4"/>
  <c r="I50" i="4"/>
  <c r="Y50" i="4" s="1"/>
  <c r="F50" i="4"/>
  <c r="Q50" i="4" s="1"/>
  <c r="AJ49" i="4"/>
  <c r="AF49" i="4"/>
  <c r="AA49" i="4"/>
  <c r="Z49" i="4"/>
  <c r="AB49" i="4" s="1"/>
  <c r="X49" i="4"/>
  <c r="T49" i="4"/>
  <c r="U49" i="4" s="1"/>
  <c r="P49" i="4"/>
  <c r="L49" i="4"/>
  <c r="I49" i="4"/>
  <c r="F49" i="4"/>
  <c r="AI48" i="4"/>
  <c r="AH48" i="4"/>
  <c r="AG48" i="4"/>
  <c r="AE48" i="4"/>
  <c r="AD48" i="4"/>
  <c r="W48" i="4"/>
  <c r="V48" i="4"/>
  <c r="X48" i="4" s="1"/>
  <c r="S48" i="4"/>
  <c r="T48" i="4" s="1"/>
  <c r="R48" i="4"/>
  <c r="O48" i="4"/>
  <c r="N48" i="4"/>
  <c r="P48" i="4" s="1"/>
  <c r="K48" i="4"/>
  <c r="AA48" i="4" s="1"/>
  <c r="J48" i="4"/>
  <c r="Z48" i="4" s="1"/>
  <c r="AB48" i="4" s="1"/>
  <c r="H48" i="4"/>
  <c r="G48" i="4"/>
  <c r="I48" i="4" s="1"/>
  <c r="E48" i="4"/>
  <c r="D48" i="4"/>
  <c r="AJ47" i="4"/>
  <c r="AF47" i="4"/>
  <c r="AA47" i="4"/>
  <c r="Z47" i="4"/>
  <c r="AB47" i="4" s="1"/>
  <c r="X47" i="4"/>
  <c r="T47" i="4"/>
  <c r="P47" i="4"/>
  <c r="L47" i="4"/>
  <c r="I47" i="4"/>
  <c r="Y47" i="4" s="1"/>
  <c r="F47" i="4"/>
  <c r="AJ46" i="4"/>
  <c r="AF46" i="4"/>
  <c r="AA46" i="4"/>
  <c r="AB46" i="4" s="1"/>
  <c r="Z46" i="4"/>
  <c r="X46" i="4"/>
  <c r="T46" i="4"/>
  <c r="P46" i="4"/>
  <c r="L46" i="4"/>
  <c r="I46" i="4"/>
  <c r="Y46" i="4" s="1"/>
  <c r="F46" i="4"/>
  <c r="M46" i="4" s="1"/>
  <c r="AJ45" i="4"/>
  <c r="AF45" i="4"/>
  <c r="AA45" i="4"/>
  <c r="Z45" i="4"/>
  <c r="AB45" i="4" s="1"/>
  <c r="AC45" i="4" s="1"/>
  <c r="X45" i="4"/>
  <c r="T45" i="4"/>
  <c r="P45" i="4"/>
  <c r="Q45" i="4" s="1"/>
  <c r="L45" i="4"/>
  <c r="M45" i="4" s="1"/>
  <c r="I45" i="4"/>
  <c r="F45" i="4"/>
  <c r="AJ44" i="4"/>
  <c r="AF44" i="4"/>
  <c r="AA44" i="4"/>
  <c r="Z44" i="4"/>
  <c r="AB44" i="4" s="1"/>
  <c r="AC44" i="4" s="1"/>
  <c r="X44" i="4"/>
  <c r="T44" i="4"/>
  <c r="Q44" i="4"/>
  <c r="P44" i="4"/>
  <c r="L44" i="4"/>
  <c r="I44" i="4"/>
  <c r="Y44" i="4" s="1"/>
  <c r="F44" i="4"/>
  <c r="M44" i="4" s="1"/>
  <c r="AJ43" i="4"/>
  <c r="AF43" i="4"/>
  <c r="AK43" i="4" s="1"/>
  <c r="AA43" i="4"/>
  <c r="AB43" i="4" s="1"/>
  <c r="Z43" i="4"/>
  <c r="X43" i="4"/>
  <c r="T43" i="4"/>
  <c r="P43" i="4"/>
  <c r="L43" i="4"/>
  <c r="I43" i="4"/>
  <c r="Y43" i="4" s="1"/>
  <c r="F43" i="4"/>
  <c r="AJ42" i="4"/>
  <c r="AF42" i="4"/>
  <c r="AK42" i="4" s="1"/>
  <c r="AA42" i="4"/>
  <c r="Z42" i="4"/>
  <c r="AB42" i="4" s="1"/>
  <c r="X42" i="4"/>
  <c r="T42" i="4"/>
  <c r="P42" i="4"/>
  <c r="L42" i="4"/>
  <c r="I42" i="4"/>
  <c r="F42" i="4"/>
  <c r="AI41" i="4"/>
  <c r="AJ41" i="4" s="1"/>
  <c r="AH41" i="4"/>
  <c r="AG41" i="4"/>
  <c r="AE41" i="4"/>
  <c r="AD41" i="4"/>
  <c r="AF41" i="4" s="1"/>
  <c r="W41" i="4"/>
  <c r="V41" i="4"/>
  <c r="X41" i="4" s="1"/>
  <c r="T41" i="4"/>
  <c r="S41" i="4"/>
  <c r="R41" i="4"/>
  <c r="O41" i="4"/>
  <c r="N41" i="4"/>
  <c r="P41" i="4" s="1"/>
  <c r="K41" i="4"/>
  <c r="AA41" i="4" s="1"/>
  <c r="J41" i="4"/>
  <c r="H41" i="4"/>
  <c r="G41" i="4"/>
  <c r="I41" i="4" s="1"/>
  <c r="E41" i="4"/>
  <c r="D41" i="4"/>
  <c r="AK40" i="4"/>
  <c r="AJ40" i="4"/>
  <c r="AF40" i="4"/>
  <c r="AA40" i="4"/>
  <c r="Z40" i="4"/>
  <c r="X40" i="4"/>
  <c r="T40" i="4"/>
  <c r="P40" i="4"/>
  <c r="L40" i="4"/>
  <c r="I40" i="4"/>
  <c r="Y40" i="4" s="1"/>
  <c r="F40" i="4"/>
  <c r="AJ39" i="4"/>
  <c r="AF39" i="4"/>
  <c r="AK39" i="4" s="1"/>
  <c r="AA39" i="4"/>
  <c r="Z39" i="4"/>
  <c r="X39" i="4"/>
  <c r="T39" i="4"/>
  <c r="P39" i="4"/>
  <c r="L39" i="4"/>
  <c r="I39" i="4"/>
  <c r="Y39" i="4" s="1"/>
  <c r="F39" i="4"/>
  <c r="M39" i="4" s="1"/>
  <c r="AJ38" i="4"/>
  <c r="AF38" i="4"/>
  <c r="AK38" i="4" s="1"/>
  <c r="AA38" i="4"/>
  <c r="Z38" i="4"/>
  <c r="AB38" i="4" s="1"/>
  <c r="X38" i="4"/>
  <c r="T38" i="4"/>
  <c r="P38" i="4"/>
  <c r="L38" i="4"/>
  <c r="I38" i="4"/>
  <c r="F38" i="4"/>
  <c r="M38" i="4" s="1"/>
  <c r="AJ37" i="4"/>
  <c r="AF37" i="4"/>
  <c r="AA37" i="4"/>
  <c r="AB37" i="4" s="1"/>
  <c r="AC37" i="4" s="1"/>
  <c r="Z37" i="4"/>
  <c r="X37" i="4"/>
  <c r="T37" i="4"/>
  <c r="P37" i="4"/>
  <c r="Q37" i="4" s="1"/>
  <c r="M37" i="4"/>
  <c r="L37" i="4"/>
  <c r="I37" i="4"/>
  <c r="Y37" i="4" s="1"/>
  <c r="F37" i="4"/>
  <c r="AI36" i="4"/>
  <c r="AJ36" i="4" s="1"/>
  <c r="AH36" i="4"/>
  <c r="AG36" i="4"/>
  <c r="AE36" i="4"/>
  <c r="AD36" i="4"/>
  <c r="AF36" i="4" s="1"/>
  <c r="W36" i="4"/>
  <c r="V36" i="4"/>
  <c r="X36" i="4" s="1"/>
  <c r="S36" i="4"/>
  <c r="T36" i="4" s="1"/>
  <c r="R36" i="4"/>
  <c r="O36" i="4"/>
  <c r="N36" i="4"/>
  <c r="K36" i="4"/>
  <c r="J36" i="4"/>
  <c r="Z36" i="4" s="1"/>
  <c r="H36" i="4"/>
  <c r="G36" i="4"/>
  <c r="I36" i="4" s="1"/>
  <c r="E36" i="4"/>
  <c r="D36" i="4"/>
  <c r="F36" i="4" s="1"/>
  <c r="AK35" i="4"/>
  <c r="AJ35" i="4"/>
  <c r="AF35" i="4"/>
  <c r="AA35" i="4"/>
  <c r="Z35" i="4"/>
  <c r="AB35" i="4" s="1"/>
  <c r="X35" i="4"/>
  <c r="T35" i="4"/>
  <c r="P35" i="4"/>
  <c r="L35" i="4"/>
  <c r="I35" i="4"/>
  <c r="U35" i="4" s="1"/>
  <c r="F35" i="4"/>
  <c r="AK34" i="4"/>
  <c r="AJ34" i="4"/>
  <c r="AF34" i="4"/>
  <c r="AA34" i="4"/>
  <c r="Z34" i="4"/>
  <c r="X34" i="4"/>
  <c r="T34" i="4"/>
  <c r="P34" i="4"/>
  <c r="L34" i="4"/>
  <c r="I34" i="4"/>
  <c r="U34" i="4" s="1"/>
  <c r="F34" i="4"/>
  <c r="AK33" i="4"/>
  <c r="AJ33" i="4"/>
  <c r="AF33" i="4"/>
  <c r="AA33" i="4"/>
  <c r="Z33" i="4"/>
  <c r="AB33" i="4" s="1"/>
  <c r="X33" i="4"/>
  <c r="T33" i="4"/>
  <c r="P33" i="4"/>
  <c r="L33" i="4"/>
  <c r="I33" i="4"/>
  <c r="Y33" i="4" s="1"/>
  <c r="F33" i="4"/>
  <c r="AJ32" i="4"/>
  <c r="AF32" i="4"/>
  <c r="AK32" i="4" s="1"/>
  <c r="AA32" i="4"/>
  <c r="Z32" i="4"/>
  <c r="X32" i="4"/>
  <c r="T32" i="4"/>
  <c r="P32" i="4"/>
  <c r="L32" i="4"/>
  <c r="I32" i="4"/>
  <c r="Y32" i="4" s="1"/>
  <c r="F32" i="4"/>
  <c r="M32" i="4" s="1"/>
  <c r="AJ31" i="4"/>
  <c r="AF31" i="4"/>
  <c r="AK31" i="4" s="1"/>
  <c r="AB31" i="4"/>
  <c r="AC31" i="4" s="1"/>
  <c r="AA31" i="4"/>
  <c r="Z31" i="4"/>
  <c r="X31" i="4"/>
  <c r="T31" i="4"/>
  <c r="P31" i="4"/>
  <c r="L31" i="4"/>
  <c r="I31" i="4"/>
  <c r="F31" i="4"/>
  <c r="M31" i="4" s="1"/>
  <c r="AJ30" i="4"/>
  <c r="AF30" i="4"/>
  <c r="AK30" i="4" s="1"/>
  <c r="AA30" i="4"/>
  <c r="AB30" i="4" s="1"/>
  <c r="AC30" i="4" s="1"/>
  <c r="Z30" i="4"/>
  <c r="X30" i="4"/>
  <c r="T30" i="4"/>
  <c r="P30" i="4"/>
  <c r="Q30" i="4" s="1"/>
  <c r="L30" i="4"/>
  <c r="M30" i="4" s="1"/>
  <c r="I30" i="4"/>
  <c r="Y30" i="4" s="1"/>
  <c r="F30" i="4"/>
  <c r="AJ29" i="4"/>
  <c r="AF29" i="4"/>
  <c r="AB29" i="4"/>
  <c r="AA29" i="4"/>
  <c r="Z29" i="4"/>
  <c r="X29" i="4"/>
  <c r="T29" i="4"/>
  <c r="P29" i="4"/>
  <c r="Q29" i="4" s="1"/>
  <c r="L29" i="4"/>
  <c r="I29" i="4"/>
  <c r="Y29" i="4" s="1"/>
  <c r="F29" i="4"/>
  <c r="AJ28" i="4"/>
  <c r="AI28" i="4"/>
  <c r="AH28" i="4"/>
  <c r="AG28" i="4"/>
  <c r="AE28" i="4"/>
  <c r="AD28" i="4"/>
  <c r="AF28" i="4" s="1"/>
  <c r="W28" i="4"/>
  <c r="V28" i="4"/>
  <c r="X28" i="4" s="1"/>
  <c r="T28" i="4"/>
  <c r="S28" i="4"/>
  <c r="R28" i="4"/>
  <c r="O28" i="4"/>
  <c r="N28" i="4"/>
  <c r="P28" i="4" s="1"/>
  <c r="K28" i="4"/>
  <c r="AA28" i="4" s="1"/>
  <c r="J28" i="4"/>
  <c r="H28" i="4"/>
  <c r="G28" i="4"/>
  <c r="I28" i="4" s="1"/>
  <c r="E28" i="4"/>
  <c r="D28" i="4"/>
  <c r="F28" i="4" s="1"/>
  <c r="AK27" i="4"/>
  <c r="AJ27" i="4"/>
  <c r="AF27" i="4"/>
  <c r="AA27" i="4"/>
  <c r="Z27" i="4"/>
  <c r="AB27" i="4" s="1"/>
  <c r="X27" i="4"/>
  <c r="T27" i="4"/>
  <c r="P27" i="4"/>
  <c r="L27" i="4"/>
  <c r="I27" i="4"/>
  <c r="U27" i="4" s="1"/>
  <c r="F27" i="4"/>
  <c r="AJ26" i="4"/>
  <c r="AF26" i="4"/>
  <c r="AK26" i="4" s="1"/>
  <c r="AA26" i="4"/>
  <c r="Z26" i="4"/>
  <c r="AB26" i="4" s="1"/>
  <c r="X26" i="4"/>
  <c r="T26" i="4"/>
  <c r="P26" i="4"/>
  <c r="L26" i="4"/>
  <c r="I26" i="4"/>
  <c r="Y26" i="4" s="1"/>
  <c r="F26" i="4"/>
  <c r="AC26" i="4" s="1"/>
  <c r="AJ25" i="4"/>
  <c r="AF25" i="4"/>
  <c r="AK25" i="4" s="1"/>
  <c r="AA25" i="4"/>
  <c r="AB25" i="4" s="1"/>
  <c r="AC25" i="4" s="1"/>
  <c r="Z25" i="4"/>
  <c r="X25" i="4"/>
  <c r="T25" i="4"/>
  <c r="P25" i="4"/>
  <c r="L25" i="4"/>
  <c r="I25" i="4"/>
  <c r="Y25" i="4" s="1"/>
  <c r="F25" i="4"/>
  <c r="M25" i="4" s="1"/>
  <c r="AJ24" i="4"/>
  <c r="AF24" i="4"/>
  <c r="AA24" i="4"/>
  <c r="Z24" i="4"/>
  <c r="AB24" i="4" s="1"/>
  <c r="X24" i="4"/>
  <c r="T24" i="4"/>
  <c r="P24" i="4"/>
  <c r="L24" i="4"/>
  <c r="M24" i="4" s="1"/>
  <c r="I24" i="4"/>
  <c r="F24" i="4"/>
  <c r="AJ23" i="4"/>
  <c r="AF23" i="4"/>
  <c r="AK23" i="4" s="1"/>
  <c r="AC23" i="4"/>
  <c r="AA23" i="4"/>
  <c r="Z23" i="4"/>
  <c r="AB23" i="4" s="1"/>
  <c r="X23" i="4"/>
  <c r="T23" i="4"/>
  <c r="Q23" i="4"/>
  <c r="P23" i="4"/>
  <c r="L23" i="4"/>
  <c r="I23" i="4"/>
  <c r="Y23" i="4" s="1"/>
  <c r="F23" i="4"/>
  <c r="M23" i="4" s="1"/>
  <c r="AJ22" i="4"/>
  <c r="AF22" i="4"/>
  <c r="AA22" i="4"/>
  <c r="AB22" i="4" s="1"/>
  <c r="AC22" i="4" s="1"/>
  <c r="Z22" i="4"/>
  <c r="X22" i="4"/>
  <c r="T22" i="4"/>
  <c r="U22" i="4" s="1"/>
  <c r="P22" i="4"/>
  <c r="Q22" i="4" s="1"/>
  <c r="L22" i="4"/>
  <c r="I22" i="4"/>
  <c r="F22" i="4"/>
  <c r="AJ21" i="4"/>
  <c r="AF21" i="4"/>
  <c r="AK21" i="4" s="1"/>
  <c r="AA21" i="4"/>
  <c r="Z21" i="4"/>
  <c r="X21" i="4"/>
  <c r="T21" i="4"/>
  <c r="P21" i="4"/>
  <c r="L21" i="4"/>
  <c r="I21" i="4"/>
  <c r="F21" i="4"/>
  <c r="AI20" i="4"/>
  <c r="AJ20" i="4" s="1"/>
  <c r="AH20" i="4"/>
  <c r="AG20" i="4"/>
  <c r="AE20" i="4"/>
  <c r="AD20" i="4"/>
  <c r="AF20" i="4" s="1"/>
  <c r="AK20" i="4" s="1"/>
  <c r="W20" i="4"/>
  <c r="V20" i="4"/>
  <c r="X20" i="4" s="1"/>
  <c r="S20" i="4"/>
  <c r="T20" i="4" s="1"/>
  <c r="R20" i="4"/>
  <c r="O20" i="4"/>
  <c r="N20" i="4"/>
  <c r="P20" i="4" s="1"/>
  <c r="L20" i="4"/>
  <c r="K20" i="4"/>
  <c r="J20" i="4"/>
  <c r="H20" i="4"/>
  <c r="G20" i="4"/>
  <c r="I20" i="4" s="1"/>
  <c r="E20" i="4"/>
  <c r="D20" i="4"/>
  <c r="AJ19" i="4"/>
  <c r="AF19" i="4"/>
  <c r="AA19" i="4"/>
  <c r="Z19" i="4"/>
  <c r="X19" i="4"/>
  <c r="T19" i="4"/>
  <c r="P19" i="4"/>
  <c r="AK19" i="4" s="1"/>
  <c r="L19" i="4"/>
  <c r="I19" i="4"/>
  <c r="Y19" i="4" s="1"/>
  <c r="F19" i="4"/>
  <c r="AJ18" i="4"/>
  <c r="AF18" i="4"/>
  <c r="AK18" i="4" s="1"/>
  <c r="AA18" i="4"/>
  <c r="Z18" i="4"/>
  <c r="X18" i="4"/>
  <c r="T18" i="4"/>
  <c r="P18" i="4"/>
  <c r="L18" i="4"/>
  <c r="I18" i="4"/>
  <c r="F18" i="4"/>
  <c r="AJ17" i="4"/>
  <c r="AF17" i="4"/>
  <c r="AA17" i="4"/>
  <c r="Z17" i="4"/>
  <c r="AB17" i="4" s="1"/>
  <c r="X17" i="4"/>
  <c r="T17" i="4"/>
  <c r="P17" i="4"/>
  <c r="L17" i="4"/>
  <c r="I17" i="4"/>
  <c r="F17" i="4"/>
  <c r="M17" i="4" s="1"/>
  <c r="AJ16" i="4"/>
  <c r="AF16" i="4"/>
  <c r="AA16" i="4"/>
  <c r="Z16" i="4"/>
  <c r="AB16" i="4" s="1"/>
  <c r="X16" i="4"/>
  <c r="T16" i="4"/>
  <c r="U16" i="4" s="1"/>
  <c r="Q16" i="4"/>
  <c r="P16" i="4"/>
  <c r="L16" i="4"/>
  <c r="M16" i="4" s="1"/>
  <c r="I16" i="4"/>
  <c r="F16" i="4"/>
  <c r="AJ15" i="4"/>
  <c r="AF15" i="4"/>
  <c r="AK15" i="4" s="1"/>
  <c r="AA15" i="4"/>
  <c r="Z15" i="4"/>
  <c r="AB15" i="4" s="1"/>
  <c r="AC15" i="4" s="1"/>
  <c r="X15" i="4"/>
  <c r="T15" i="4"/>
  <c r="U15" i="4" s="1"/>
  <c r="Q15" i="4"/>
  <c r="P15" i="4"/>
  <c r="L15" i="4"/>
  <c r="I15" i="4"/>
  <c r="F15" i="4"/>
  <c r="AJ14" i="4"/>
  <c r="AF14" i="4"/>
  <c r="AK14" i="4" s="1"/>
  <c r="AA14" i="4"/>
  <c r="Z14" i="4"/>
  <c r="AB14" i="4" s="1"/>
  <c r="X14" i="4"/>
  <c r="T14" i="4"/>
  <c r="U14" i="4" s="1"/>
  <c r="P14" i="4"/>
  <c r="L14" i="4"/>
  <c r="I14" i="4"/>
  <c r="F14" i="4"/>
  <c r="AK13" i="4"/>
  <c r="AJ13" i="4"/>
  <c r="AF13" i="4"/>
  <c r="AA13" i="4"/>
  <c r="Z13" i="4"/>
  <c r="AB13" i="4" s="1"/>
  <c r="X13" i="4"/>
  <c r="T13" i="4"/>
  <c r="P13" i="4"/>
  <c r="L13" i="4"/>
  <c r="I13" i="4"/>
  <c r="F13" i="4"/>
  <c r="AJ12" i="4"/>
  <c r="AF12" i="4"/>
  <c r="AK12" i="4" s="1"/>
  <c r="AA12" i="4"/>
  <c r="Z12" i="4"/>
  <c r="X12" i="4"/>
  <c r="T12" i="4"/>
  <c r="P12" i="4"/>
  <c r="L12" i="4"/>
  <c r="I12" i="4"/>
  <c r="F12" i="4"/>
  <c r="AI11" i="4"/>
  <c r="AH11" i="4"/>
  <c r="AG11" i="4"/>
  <c r="AE11" i="4"/>
  <c r="AD11" i="4"/>
  <c r="W11" i="4"/>
  <c r="V11" i="4"/>
  <c r="S11" i="4"/>
  <c r="R11" i="4"/>
  <c r="O11" i="4"/>
  <c r="P11" i="4" s="1"/>
  <c r="N11" i="4"/>
  <c r="K11" i="4"/>
  <c r="AA11" i="4" s="1"/>
  <c r="J11" i="4"/>
  <c r="L11" i="4" s="1"/>
  <c r="H11" i="4"/>
  <c r="G11" i="4"/>
  <c r="I11" i="4" s="1"/>
  <c r="E11" i="4"/>
  <c r="D11" i="4"/>
  <c r="F11" i="4" s="1"/>
  <c r="AJ10" i="4"/>
  <c r="AF10" i="4"/>
  <c r="AA10" i="4"/>
  <c r="AB10" i="4" s="1"/>
  <c r="AC10" i="4" s="1"/>
  <c r="Z10" i="4"/>
  <c r="X10" i="4"/>
  <c r="T10" i="4"/>
  <c r="U10" i="4" s="1"/>
  <c r="P10" i="4"/>
  <c r="Q10" i="4" s="1"/>
  <c r="L10" i="4"/>
  <c r="M10" i="4" s="1"/>
  <c r="I10" i="4"/>
  <c r="F10" i="4"/>
  <c r="AJ9" i="4"/>
  <c r="AF9" i="4"/>
  <c r="AA9" i="4"/>
  <c r="Z9" i="4"/>
  <c r="AB9" i="4" s="1"/>
  <c r="AC9" i="4" s="1"/>
  <c r="X9" i="4"/>
  <c r="T9" i="4"/>
  <c r="U9" i="4" s="1"/>
  <c r="Q9" i="4"/>
  <c r="P9" i="4"/>
  <c r="L9" i="4"/>
  <c r="I9" i="4"/>
  <c r="F9" i="4"/>
  <c r="M9" i="4" s="1"/>
  <c r="AI28" i="3"/>
  <c r="AH28" i="3"/>
  <c r="AG28" i="3"/>
  <c r="AJ28" i="3" s="1"/>
  <c r="AE28" i="3"/>
  <c r="AD28" i="3"/>
  <c r="AF28" i="3" s="1"/>
  <c r="W28" i="3"/>
  <c r="V28" i="3"/>
  <c r="S28" i="3"/>
  <c r="R28" i="3"/>
  <c r="T28" i="3" s="1"/>
  <c r="O28" i="3"/>
  <c r="N28" i="3"/>
  <c r="P28" i="3" s="1"/>
  <c r="K28" i="3"/>
  <c r="AA28" i="3" s="1"/>
  <c r="J28" i="3"/>
  <c r="Z28" i="3" s="1"/>
  <c r="AB28" i="3" s="1"/>
  <c r="H28" i="3"/>
  <c r="G28" i="3"/>
  <c r="I28" i="3" s="1"/>
  <c r="E28" i="3"/>
  <c r="D28" i="3"/>
  <c r="F28" i="3" s="1"/>
  <c r="AJ27" i="3"/>
  <c r="AF27" i="3"/>
  <c r="AA27" i="3"/>
  <c r="Z27" i="3"/>
  <c r="AB27" i="3" s="1"/>
  <c r="X27" i="3"/>
  <c r="T27" i="3"/>
  <c r="U27" i="3" s="1"/>
  <c r="P27" i="3"/>
  <c r="L27" i="3"/>
  <c r="M27" i="3" s="1"/>
  <c r="I27" i="3"/>
  <c r="F27" i="3"/>
  <c r="AJ26" i="3"/>
  <c r="AF26" i="3"/>
  <c r="AA26" i="3"/>
  <c r="Z26" i="3"/>
  <c r="AB26" i="3" s="1"/>
  <c r="X26" i="3"/>
  <c r="T26" i="3"/>
  <c r="P26" i="3"/>
  <c r="AK26" i="3" s="1"/>
  <c r="L26" i="3"/>
  <c r="I26" i="3"/>
  <c r="F26" i="3"/>
  <c r="AJ25" i="3"/>
  <c r="AF25" i="3"/>
  <c r="AK25" i="3" s="1"/>
  <c r="AA25" i="3"/>
  <c r="Z25" i="3"/>
  <c r="AB25" i="3" s="1"/>
  <c r="X25" i="3"/>
  <c r="T25" i="3"/>
  <c r="P25" i="3"/>
  <c r="L25" i="3"/>
  <c r="I25" i="3"/>
  <c r="F25" i="3"/>
  <c r="AJ24" i="3"/>
  <c r="AF24" i="3"/>
  <c r="AA24" i="3"/>
  <c r="Z24" i="3"/>
  <c r="AB24" i="3" s="1"/>
  <c r="X24" i="3"/>
  <c r="T24" i="3"/>
  <c r="P24" i="3"/>
  <c r="L24" i="3"/>
  <c r="I24" i="3"/>
  <c r="Y24" i="3" s="1"/>
  <c r="F24" i="3"/>
  <c r="AK23" i="3"/>
  <c r="AJ23" i="3"/>
  <c r="AF23" i="3"/>
  <c r="AA23" i="3"/>
  <c r="Z23" i="3"/>
  <c r="AB23" i="3" s="1"/>
  <c r="X23" i="3"/>
  <c r="T23" i="3"/>
  <c r="U23" i="3" s="1"/>
  <c r="P23" i="3"/>
  <c r="L23" i="3"/>
  <c r="I23" i="3"/>
  <c r="F23" i="3"/>
  <c r="M23" i="3" s="1"/>
  <c r="AJ22" i="3"/>
  <c r="AF22" i="3"/>
  <c r="AA22" i="3"/>
  <c r="Z22" i="3"/>
  <c r="AB22" i="3" s="1"/>
  <c r="X22" i="3"/>
  <c r="T22" i="3"/>
  <c r="P22" i="3"/>
  <c r="AK22" i="3" s="1"/>
  <c r="L22" i="3"/>
  <c r="I22" i="3"/>
  <c r="Y22" i="3" s="1"/>
  <c r="F22" i="3"/>
  <c r="AJ21" i="3"/>
  <c r="AF21" i="3"/>
  <c r="AA21" i="3"/>
  <c r="Z21" i="3"/>
  <c r="AB21" i="3" s="1"/>
  <c r="AC21" i="3" s="1"/>
  <c r="X21" i="3"/>
  <c r="T21" i="3"/>
  <c r="Q21" i="3"/>
  <c r="P21" i="3"/>
  <c r="L21" i="3"/>
  <c r="I21" i="3"/>
  <c r="F21" i="3"/>
  <c r="M21" i="3" s="1"/>
  <c r="AJ20" i="3"/>
  <c r="AF20" i="3"/>
  <c r="AA20" i="3"/>
  <c r="Z20" i="3"/>
  <c r="AB20" i="3" s="1"/>
  <c r="AC20" i="3" s="1"/>
  <c r="X20" i="3"/>
  <c r="T20" i="3"/>
  <c r="P20" i="3"/>
  <c r="Q20" i="3" s="1"/>
  <c r="L20" i="3"/>
  <c r="M20" i="3" s="1"/>
  <c r="I20" i="3"/>
  <c r="F20" i="3"/>
  <c r="AJ19" i="3"/>
  <c r="AF19" i="3"/>
  <c r="AK19" i="3" s="1"/>
  <c r="AA19" i="3"/>
  <c r="Z19" i="3"/>
  <c r="AB19" i="3" s="1"/>
  <c r="X19" i="3"/>
  <c r="T19" i="3"/>
  <c r="P19" i="3"/>
  <c r="L19" i="3"/>
  <c r="I19" i="3"/>
  <c r="F19" i="3"/>
  <c r="M19" i="3" s="1"/>
  <c r="AJ18" i="3"/>
  <c r="AF18" i="3"/>
  <c r="AA18" i="3"/>
  <c r="Z18" i="3"/>
  <c r="AB18" i="3" s="1"/>
  <c r="X18" i="3"/>
  <c r="T18" i="3"/>
  <c r="U18" i="3" s="1"/>
  <c r="P18" i="3"/>
  <c r="AK18" i="3" s="1"/>
  <c r="L18" i="3"/>
  <c r="I18" i="3"/>
  <c r="F18" i="3"/>
  <c r="AJ17" i="3"/>
  <c r="AF17" i="3"/>
  <c r="AK17" i="3" s="1"/>
  <c r="AA17" i="3"/>
  <c r="Z17" i="3"/>
  <c r="AB17" i="3" s="1"/>
  <c r="X17" i="3"/>
  <c r="T17" i="3"/>
  <c r="P17" i="3"/>
  <c r="L17" i="3"/>
  <c r="I17" i="3"/>
  <c r="Y17" i="3" s="1"/>
  <c r="F17" i="3"/>
  <c r="AC17" i="3" s="1"/>
  <c r="AJ16" i="3"/>
  <c r="AF16" i="3"/>
  <c r="AA16" i="3"/>
  <c r="Z16" i="3"/>
  <c r="AB16" i="3" s="1"/>
  <c r="X16" i="3"/>
  <c r="T16" i="3"/>
  <c r="P16" i="3"/>
  <c r="Q16" i="3" s="1"/>
  <c r="L16" i="3"/>
  <c r="I16" i="3"/>
  <c r="F16" i="3"/>
  <c r="AK15" i="3"/>
  <c r="AJ15" i="3"/>
  <c r="AF15" i="3"/>
  <c r="AA15" i="3"/>
  <c r="Z15" i="3"/>
  <c r="AB15" i="3" s="1"/>
  <c r="X15" i="3"/>
  <c r="T15" i="3"/>
  <c r="P15" i="3"/>
  <c r="L15" i="3"/>
  <c r="I15" i="3"/>
  <c r="F15" i="3"/>
  <c r="M15" i="3" s="1"/>
  <c r="AJ14" i="3"/>
  <c r="AF14" i="3"/>
  <c r="AA14" i="3"/>
  <c r="Z14" i="3"/>
  <c r="AB14" i="3" s="1"/>
  <c r="X14" i="3"/>
  <c r="T14" i="3"/>
  <c r="P14" i="3"/>
  <c r="AK14" i="3" s="1"/>
  <c r="L14" i="3"/>
  <c r="I14" i="3"/>
  <c r="F14" i="3"/>
  <c r="AJ13" i="3"/>
  <c r="AF13" i="3"/>
  <c r="AA13" i="3"/>
  <c r="Z13" i="3"/>
  <c r="AB13" i="3" s="1"/>
  <c r="X13" i="3"/>
  <c r="T13" i="3"/>
  <c r="P13" i="3"/>
  <c r="L13" i="3"/>
  <c r="I13" i="3"/>
  <c r="Y13" i="3" s="1"/>
  <c r="F13" i="3"/>
  <c r="AJ12" i="3"/>
  <c r="AF12" i="3"/>
  <c r="AA12" i="3"/>
  <c r="Z12" i="3"/>
  <c r="AB12" i="3" s="1"/>
  <c r="AC12" i="3" s="1"/>
  <c r="X12" i="3"/>
  <c r="T12" i="3"/>
  <c r="P12" i="3"/>
  <c r="Q12" i="3" s="1"/>
  <c r="L12" i="3"/>
  <c r="M12" i="3" s="1"/>
  <c r="I12" i="3"/>
  <c r="Y12" i="3" s="1"/>
  <c r="F12" i="3"/>
  <c r="AJ11" i="3"/>
  <c r="AF11" i="3"/>
  <c r="AK11" i="3" s="1"/>
  <c r="AA11" i="3"/>
  <c r="AB11" i="3" s="1"/>
  <c r="Z11" i="3"/>
  <c r="X11" i="3"/>
  <c r="T11" i="3"/>
  <c r="P11" i="3"/>
  <c r="L11" i="3"/>
  <c r="I11" i="3"/>
  <c r="F11" i="3"/>
  <c r="M11" i="3" s="1"/>
  <c r="AJ10" i="3"/>
  <c r="AF10" i="3"/>
  <c r="AA10" i="3"/>
  <c r="Z10" i="3"/>
  <c r="AB10" i="3" s="1"/>
  <c r="X10" i="3"/>
  <c r="T10" i="3"/>
  <c r="P10" i="3"/>
  <c r="L10" i="3"/>
  <c r="I10" i="3"/>
  <c r="Y10" i="3" s="1"/>
  <c r="F10" i="3"/>
  <c r="AC10" i="3" s="1"/>
  <c r="AJ9" i="3"/>
  <c r="AF9" i="3"/>
  <c r="AK9" i="3" s="1"/>
  <c r="AA9" i="3"/>
  <c r="Z9" i="3"/>
  <c r="AB9" i="3" s="1"/>
  <c r="X9" i="3"/>
  <c r="T9" i="3"/>
  <c r="P9" i="3"/>
  <c r="L9" i="3"/>
  <c r="I9" i="3"/>
  <c r="Y9" i="3" s="1"/>
  <c r="F9" i="3"/>
  <c r="AI17" i="2"/>
  <c r="AH17" i="2"/>
  <c r="AG17" i="2"/>
  <c r="AJ17" i="2" s="1"/>
  <c r="AE17" i="2"/>
  <c r="AD17" i="2"/>
  <c r="AF17" i="2" s="1"/>
  <c r="W17" i="2"/>
  <c r="V17" i="2"/>
  <c r="X17" i="2" s="1"/>
  <c r="S17" i="2"/>
  <c r="R17" i="2"/>
  <c r="T17" i="2" s="1"/>
  <c r="O17" i="2"/>
  <c r="N17" i="2"/>
  <c r="P17" i="2" s="1"/>
  <c r="K17" i="2"/>
  <c r="AA17" i="2" s="1"/>
  <c r="J17" i="2"/>
  <c r="H17" i="2"/>
  <c r="G17" i="2"/>
  <c r="I17" i="2" s="1"/>
  <c r="F17" i="2"/>
  <c r="E17" i="2"/>
  <c r="D17" i="2"/>
  <c r="AJ16" i="2"/>
  <c r="AF16" i="2"/>
  <c r="AA16" i="2"/>
  <c r="Z16" i="2"/>
  <c r="AB16" i="2" s="1"/>
  <c r="X16" i="2"/>
  <c r="T16" i="2"/>
  <c r="P16" i="2"/>
  <c r="L16" i="2"/>
  <c r="I16" i="2"/>
  <c r="F16" i="2"/>
  <c r="M16" i="2" s="1"/>
  <c r="AJ15" i="2"/>
  <c r="AF15" i="2"/>
  <c r="AK15" i="2" s="1"/>
  <c r="AA15" i="2"/>
  <c r="AB15" i="2" s="1"/>
  <c r="Z15" i="2"/>
  <c r="X15" i="2"/>
  <c r="T15" i="2"/>
  <c r="P15" i="2"/>
  <c r="L15" i="2"/>
  <c r="I15" i="2"/>
  <c r="F15" i="2"/>
  <c r="AJ14" i="2"/>
  <c r="AF14" i="2"/>
  <c r="AA14" i="2"/>
  <c r="Z14" i="2"/>
  <c r="AB14" i="2" s="1"/>
  <c r="X14" i="2"/>
  <c r="T14" i="2"/>
  <c r="P14" i="2"/>
  <c r="AK14" i="2" s="1"/>
  <c r="L14" i="2"/>
  <c r="I14" i="2"/>
  <c r="Y14" i="2" s="1"/>
  <c r="F14" i="2"/>
  <c r="AC14" i="2" s="1"/>
  <c r="AJ13" i="2"/>
  <c r="AF13" i="2"/>
  <c r="AK13" i="2" s="1"/>
  <c r="AA13" i="2"/>
  <c r="Z13" i="2"/>
  <c r="X13" i="2"/>
  <c r="T13" i="2"/>
  <c r="P13" i="2"/>
  <c r="L13" i="2"/>
  <c r="M13" i="2" s="1"/>
  <c r="I13" i="2"/>
  <c r="F13" i="2"/>
  <c r="AJ12" i="2"/>
  <c r="AF12" i="2"/>
  <c r="AA12" i="2"/>
  <c r="Z12" i="2"/>
  <c r="AB12" i="2" s="1"/>
  <c r="X12" i="2"/>
  <c r="T12" i="2"/>
  <c r="P12" i="2"/>
  <c r="L12" i="2"/>
  <c r="I12" i="2"/>
  <c r="F12" i="2"/>
  <c r="AJ11" i="2"/>
  <c r="AF11" i="2"/>
  <c r="AA11" i="2"/>
  <c r="Z11" i="2"/>
  <c r="X11" i="2"/>
  <c r="T11" i="2"/>
  <c r="P11" i="2"/>
  <c r="L11" i="2"/>
  <c r="I11" i="2"/>
  <c r="Y11" i="2" s="1"/>
  <c r="F11" i="2"/>
  <c r="AJ10" i="2"/>
  <c r="AF10" i="2"/>
  <c r="AA10" i="2"/>
  <c r="Z10" i="2"/>
  <c r="X10" i="2"/>
  <c r="T10" i="2"/>
  <c r="P10" i="2"/>
  <c r="L10" i="2"/>
  <c r="I10" i="2"/>
  <c r="Y10" i="2" s="1"/>
  <c r="F10" i="2"/>
  <c r="AJ9" i="2"/>
  <c r="AF9" i="2"/>
  <c r="AK9" i="2" s="1"/>
  <c r="AA9" i="2"/>
  <c r="Z9" i="2"/>
  <c r="AB9" i="2" s="1"/>
  <c r="AC9" i="2" s="1"/>
  <c r="X9" i="2"/>
  <c r="T9" i="2"/>
  <c r="U9" i="2" s="1"/>
  <c r="Q9" i="2"/>
  <c r="P9" i="2"/>
  <c r="M9" i="2"/>
  <c r="L9" i="2"/>
  <c r="I9" i="2"/>
  <c r="Y9" i="2" s="1"/>
  <c r="F9" i="2"/>
  <c r="AI18" i="1"/>
  <c r="AH18" i="1"/>
  <c r="AG18" i="1"/>
  <c r="AJ18" i="1" s="1"/>
  <c r="AE18" i="1"/>
  <c r="AD18" i="1"/>
  <c r="AF18" i="1" s="1"/>
  <c r="W18" i="1"/>
  <c r="V18" i="1"/>
  <c r="X18" i="1" s="1"/>
  <c r="S18" i="1"/>
  <c r="R18" i="1"/>
  <c r="T18" i="1" s="1"/>
  <c r="O18" i="1"/>
  <c r="N18" i="1"/>
  <c r="P18" i="1" s="1"/>
  <c r="K18" i="1"/>
  <c r="AA18" i="1" s="1"/>
  <c r="J18" i="1"/>
  <c r="L18" i="1" s="1"/>
  <c r="H18" i="1"/>
  <c r="G18" i="1"/>
  <c r="I18" i="1" s="1"/>
  <c r="F18" i="1"/>
  <c r="E18" i="1"/>
  <c r="D18" i="1"/>
  <c r="AJ17" i="1"/>
  <c r="AF17" i="1"/>
  <c r="AA17" i="1"/>
  <c r="Z17" i="1"/>
  <c r="AB17" i="1" s="1"/>
  <c r="X17" i="1"/>
  <c r="T17" i="1"/>
  <c r="P17" i="1"/>
  <c r="L17" i="1"/>
  <c r="I17" i="1"/>
  <c r="Y17" i="1" s="1"/>
  <c r="F17" i="1"/>
  <c r="AJ16" i="1"/>
  <c r="AF16" i="1"/>
  <c r="AA16" i="1"/>
  <c r="Z16" i="1"/>
  <c r="AB16" i="1" s="1"/>
  <c r="X16" i="1"/>
  <c r="U16" i="1"/>
  <c r="T16" i="1"/>
  <c r="P16" i="1"/>
  <c r="L16" i="1"/>
  <c r="I16" i="1"/>
  <c r="F16" i="1"/>
  <c r="AJ15" i="1"/>
  <c r="AF15" i="1"/>
  <c r="AA15" i="1"/>
  <c r="Z15" i="1"/>
  <c r="X15" i="1"/>
  <c r="T15" i="1"/>
  <c r="P15" i="1"/>
  <c r="L15" i="1"/>
  <c r="I15" i="1"/>
  <c r="U15" i="1" s="1"/>
  <c r="F15" i="1"/>
  <c r="AJ14" i="1"/>
  <c r="AF14" i="1"/>
  <c r="AK14" i="1" s="1"/>
  <c r="AA14" i="1"/>
  <c r="Z14" i="1"/>
  <c r="AB14" i="1" s="1"/>
  <c r="X14" i="1"/>
  <c r="T14" i="1"/>
  <c r="P14" i="1"/>
  <c r="L14" i="1"/>
  <c r="I14" i="1"/>
  <c r="F14" i="1"/>
  <c r="AJ13" i="1"/>
  <c r="AF13" i="1"/>
  <c r="AA13" i="1"/>
  <c r="Z13" i="1"/>
  <c r="AB13" i="1" s="1"/>
  <c r="X13" i="1"/>
  <c r="T13" i="1"/>
  <c r="P13" i="1"/>
  <c r="L13" i="1"/>
  <c r="I13" i="1"/>
  <c r="F13" i="1"/>
  <c r="AJ12" i="1"/>
  <c r="AF12" i="1"/>
  <c r="AK12" i="1" s="1"/>
  <c r="AA12" i="1"/>
  <c r="Z12" i="1"/>
  <c r="AB12" i="1" s="1"/>
  <c r="X12" i="1"/>
  <c r="T12" i="1"/>
  <c r="P12" i="1"/>
  <c r="L12" i="1"/>
  <c r="I12" i="1"/>
  <c r="F12" i="1"/>
  <c r="M12" i="1" s="1"/>
  <c r="AJ11" i="1"/>
  <c r="AF11" i="1"/>
  <c r="AA11" i="1"/>
  <c r="Z11" i="1"/>
  <c r="AB11" i="1" s="1"/>
  <c r="X11" i="1"/>
  <c r="T11" i="1"/>
  <c r="P11" i="1"/>
  <c r="AK11" i="1" s="1"/>
  <c r="L11" i="1"/>
  <c r="I11" i="1"/>
  <c r="Y11" i="1" s="1"/>
  <c r="F11" i="1"/>
  <c r="AJ10" i="1"/>
  <c r="AF10" i="1"/>
  <c r="AK10" i="1" s="1"/>
  <c r="AA10" i="1"/>
  <c r="Z10" i="1"/>
  <c r="X10" i="1"/>
  <c r="T10" i="1"/>
  <c r="P10" i="1"/>
  <c r="L10" i="1"/>
  <c r="I10" i="1"/>
  <c r="Y10" i="1" s="1"/>
  <c r="F10" i="1"/>
  <c r="AJ9" i="1"/>
  <c r="AF9" i="1"/>
  <c r="AA9" i="1"/>
  <c r="Z9" i="1"/>
  <c r="X9" i="1"/>
  <c r="T9" i="1"/>
  <c r="P9" i="1"/>
  <c r="L9" i="1"/>
  <c r="M9" i="1" s="1"/>
  <c r="I9" i="1"/>
  <c r="Y9" i="1" s="1"/>
  <c r="F9" i="1"/>
  <c r="Q11" i="1" l="1"/>
  <c r="L17" i="9"/>
  <c r="Y24" i="4"/>
  <c r="U24" i="4"/>
  <c r="Y9" i="9"/>
  <c r="U9" i="9"/>
  <c r="AK29" i="7"/>
  <c r="Q29" i="7"/>
  <c r="M32" i="8"/>
  <c r="AK20" i="5"/>
  <c r="L34" i="8"/>
  <c r="AA34" i="8"/>
  <c r="AB34" i="8" s="1"/>
  <c r="AC34" i="8" s="1"/>
  <c r="U41" i="8"/>
  <c r="M31" i="5"/>
  <c r="Q31" i="5"/>
  <c r="Y19" i="7"/>
  <c r="U19" i="7"/>
  <c r="AB9" i="7"/>
  <c r="AC9" i="7" s="1"/>
  <c r="Y27" i="7"/>
  <c r="U27" i="7"/>
  <c r="AB29" i="5"/>
  <c r="Y13" i="1"/>
  <c r="U13" i="1"/>
  <c r="M38" i="7"/>
  <c r="Q38" i="7"/>
  <c r="Z22" i="5"/>
  <c r="L22" i="5"/>
  <c r="U29" i="7"/>
  <c r="Y29" i="7"/>
  <c r="AB21" i="6"/>
  <c r="Y26" i="3"/>
  <c r="U26" i="3"/>
  <c r="Z15" i="5"/>
  <c r="L15" i="5"/>
  <c r="T41" i="7"/>
  <c r="AK30" i="7"/>
  <c r="Y17" i="4"/>
  <c r="U17" i="4"/>
  <c r="AB13" i="9"/>
  <c r="AC13" i="9" s="1"/>
  <c r="AK13" i="9"/>
  <c r="U28" i="8"/>
  <c r="Q38" i="12"/>
  <c r="Q17" i="4"/>
  <c r="AK32" i="8"/>
  <c r="X11" i="4"/>
  <c r="AC16" i="6"/>
  <c r="U10" i="3"/>
  <c r="AK24" i="3"/>
  <c r="M33" i="5"/>
  <c r="Y12" i="7"/>
  <c r="U12" i="7"/>
  <c r="Q17" i="8"/>
  <c r="M25" i="8"/>
  <c r="AK20" i="3"/>
  <c r="U31" i="5"/>
  <c r="AF21" i="10"/>
  <c r="AK21" i="10" s="1"/>
  <c r="Y13" i="12"/>
  <c r="U13" i="12"/>
  <c r="Y38" i="4"/>
  <c r="U38" i="4"/>
  <c r="Y9" i="5"/>
  <c r="U9" i="5"/>
  <c r="M12" i="5"/>
  <c r="U21" i="5"/>
  <c r="Y21" i="5"/>
  <c r="T22" i="11"/>
  <c r="AJ29" i="11"/>
  <c r="AK17" i="2"/>
  <c r="M21" i="5"/>
  <c r="AC17" i="8"/>
  <c r="AK10" i="5"/>
  <c r="Q14" i="5"/>
  <c r="Q17" i="5"/>
  <c r="L15" i="11"/>
  <c r="AK18" i="11"/>
  <c r="Y30" i="11"/>
  <c r="U30" i="11"/>
  <c r="Q9" i="5"/>
  <c r="L74" i="7"/>
  <c r="M74" i="7" s="1"/>
  <c r="AK22" i="11"/>
  <c r="Z34" i="11"/>
  <c r="AB34" i="11" s="1"/>
  <c r="AC34" i="11" s="1"/>
  <c r="L34" i="11"/>
  <c r="M34" i="11" s="1"/>
  <c r="M60" i="7"/>
  <c r="Q60" i="7"/>
  <c r="AC60" i="7"/>
  <c r="AK34" i="12"/>
  <c r="AC38" i="4"/>
  <c r="Q46" i="4"/>
  <c r="AK49" i="4"/>
  <c r="L30" i="7"/>
  <c r="U9" i="11"/>
  <c r="L48" i="4"/>
  <c r="AK16" i="7"/>
  <c r="P30" i="7"/>
  <c r="F36" i="7"/>
  <c r="Q36" i="7" s="1"/>
  <c r="L73" i="7"/>
  <c r="Z73" i="7"/>
  <c r="AB73" i="7" s="1"/>
  <c r="F17" i="9"/>
  <c r="AB13" i="11"/>
  <c r="AC13" i="11" s="1"/>
  <c r="T15" i="11"/>
  <c r="U15" i="11" s="1"/>
  <c r="M17" i="11"/>
  <c r="Q30" i="8"/>
  <c r="U30" i="8"/>
  <c r="T34" i="8"/>
  <c r="U34" i="8" s="1"/>
  <c r="AC53" i="4"/>
  <c r="M53" i="4"/>
  <c r="AK29" i="11"/>
  <c r="M17" i="8"/>
  <c r="U25" i="8"/>
  <c r="Y25" i="8"/>
  <c r="Y34" i="12"/>
  <c r="U34" i="12"/>
  <c r="M24" i="5"/>
  <c r="M11" i="6"/>
  <c r="Q11" i="6"/>
  <c r="M28" i="5"/>
  <c r="Q9" i="11"/>
  <c r="M9" i="11"/>
  <c r="Q21" i="5"/>
  <c r="AB53" i="4"/>
  <c r="AK53" i="4"/>
  <c r="M15" i="1"/>
  <c r="Q15" i="1"/>
  <c r="Y32" i="7"/>
  <c r="Y34" i="7"/>
  <c r="U34" i="7"/>
  <c r="M45" i="7"/>
  <c r="Q45" i="7"/>
  <c r="AK52" i="7"/>
  <c r="AB37" i="8"/>
  <c r="AC37" i="8" s="1"/>
  <c r="M19" i="4"/>
  <c r="M35" i="5"/>
  <c r="Y42" i="12"/>
  <c r="U42" i="12"/>
  <c r="Y20" i="10"/>
  <c r="U20" i="10"/>
  <c r="AB20" i="11"/>
  <c r="AC20" i="11" s="1"/>
  <c r="Q28" i="5"/>
  <c r="M63" i="7"/>
  <c r="Q63" i="7"/>
  <c r="Y16" i="2"/>
  <c r="U16" i="2"/>
  <c r="F48" i="4"/>
  <c r="M48" i="4" s="1"/>
  <c r="AK22" i="5"/>
  <c r="AB9" i="8"/>
  <c r="AC9" i="8" s="1"/>
  <c r="AK19" i="8"/>
  <c r="AB18" i="11"/>
  <c r="AC18" i="11" s="1"/>
  <c r="U24" i="11"/>
  <c r="M30" i="11"/>
  <c r="Q30" i="11"/>
  <c r="AC30" i="11"/>
  <c r="AK38" i="12"/>
  <c r="AK15" i="5"/>
  <c r="M19" i="5"/>
  <c r="I54" i="7"/>
  <c r="Y12" i="2"/>
  <c r="U12" i="2"/>
  <c r="M10" i="2"/>
  <c r="Q10" i="2"/>
  <c r="AK28" i="11"/>
  <c r="AC17" i="1"/>
  <c r="M17" i="1"/>
  <c r="U44" i="4"/>
  <c r="Y15" i="9"/>
  <c r="AC9" i="11"/>
  <c r="M11" i="1"/>
  <c r="AC11" i="1"/>
  <c r="AC13" i="1"/>
  <c r="M13" i="1"/>
  <c r="AB12" i="4"/>
  <c r="AC12" i="4" s="1"/>
  <c r="Y22" i="4"/>
  <c r="U29" i="4"/>
  <c r="F41" i="4"/>
  <c r="I25" i="7"/>
  <c r="AA41" i="7"/>
  <c r="AK50" i="7"/>
  <c r="AK37" i="8"/>
  <c r="M9" i="9"/>
  <c r="Y13" i="9"/>
  <c r="I17" i="9"/>
  <c r="AB20" i="9"/>
  <c r="AC20" i="9" s="1"/>
  <c r="Y34" i="10"/>
  <c r="U34" i="10"/>
  <c r="AK15" i="8"/>
  <c r="AF11" i="4"/>
  <c r="AK11" i="4" s="1"/>
  <c r="AK51" i="4"/>
  <c r="Y20" i="7"/>
  <c r="U20" i="7"/>
  <c r="AK30" i="8"/>
  <c r="AK16" i="3"/>
  <c r="M29" i="12"/>
  <c r="Q29" i="12"/>
  <c r="Q9" i="1"/>
  <c r="AK17" i="8"/>
  <c r="Q23" i="8"/>
  <c r="L27" i="8"/>
  <c r="AK17" i="9"/>
  <c r="AK10" i="3"/>
  <c r="Y19" i="3"/>
  <c r="U19" i="3"/>
  <c r="AC17" i="4"/>
  <c r="AC9" i="6"/>
  <c r="AC14" i="7"/>
  <c r="M18" i="7"/>
  <c r="Q18" i="7"/>
  <c r="AK28" i="8"/>
  <c r="AC33" i="8"/>
  <c r="Q40" i="10"/>
  <c r="M40" i="10"/>
  <c r="AK21" i="8"/>
  <c r="AB39" i="4"/>
  <c r="AC39" i="4" s="1"/>
  <c r="M43" i="4"/>
  <c r="Q43" i="4"/>
  <c r="AC43" i="4"/>
  <c r="Q20" i="7"/>
  <c r="U14" i="8"/>
  <c r="U18" i="8"/>
  <c r="Y18" i="8"/>
  <c r="Y10" i="10"/>
  <c r="U10" i="10"/>
  <c r="AB9" i="1"/>
  <c r="AC9" i="1" s="1"/>
  <c r="AC9" i="3"/>
  <c r="Q9" i="3"/>
  <c r="Y11" i="3"/>
  <c r="U11" i="3"/>
  <c r="F20" i="4"/>
  <c r="Q20" i="4" s="1"/>
  <c r="U23" i="4"/>
  <c r="AA36" i="4"/>
  <c r="AB36" i="4" s="1"/>
  <c r="AC36" i="4" s="1"/>
  <c r="U50" i="4"/>
  <c r="X10" i="12"/>
  <c r="Y10" i="12" s="1"/>
  <c r="AJ17" i="12"/>
  <c r="M25" i="12"/>
  <c r="AK9" i="1"/>
  <c r="AB15" i="1"/>
  <c r="AC15" i="1" s="1"/>
  <c r="U17" i="1"/>
  <c r="AB10" i="2"/>
  <c r="AC10" i="2" s="1"/>
  <c r="M18" i="4"/>
  <c r="AB34" i="4"/>
  <c r="P36" i="4"/>
  <c r="AK36" i="4" s="1"/>
  <c r="Y45" i="4"/>
  <c r="U45" i="4"/>
  <c r="Z36" i="5"/>
  <c r="F12" i="6"/>
  <c r="AB15" i="6"/>
  <c r="AC15" i="6" s="1"/>
  <c r="M15" i="7"/>
  <c r="Q15" i="7"/>
  <c r="Y68" i="7"/>
  <c r="U68" i="7"/>
  <c r="Y72" i="7"/>
  <c r="U72" i="7"/>
  <c r="T32" i="9"/>
  <c r="U32" i="9" s="1"/>
  <c r="M10" i="10"/>
  <c r="AB14" i="12"/>
  <c r="AC14" i="12" s="1"/>
  <c r="F24" i="12"/>
  <c r="M24" i="12" s="1"/>
  <c r="Q25" i="12"/>
  <c r="U27" i="12"/>
  <c r="AC29" i="12"/>
  <c r="Y15" i="3"/>
  <c r="U15" i="3"/>
  <c r="AC34" i="4"/>
  <c r="M50" i="4"/>
  <c r="AC50" i="4"/>
  <c r="Y24" i="7"/>
  <c r="U24" i="7"/>
  <c r="AK34" i="7"/>
  <c r="AB30" i="8"/>
  <c r="AC30" i="8" s="1"/>
  <c r="AK12" i="3"/>
  <c r="U9" i="1"/>
  <c r="Y36" i="4"/>
  <c r="L41" i="4"/>
  <c r="M22" i="7"/>
  <c r="U23" i="8"/>
  <c r="AC17" i="11"/>
  <c r="AK30" i="12"/>
  <c r="M37" i="12"/>
  <c r="AC37" i="12"/>
  <c r="Q37" i="12"/>
  <c r="M13" i="3"/>
  <c r="Q13" i="3"/>
  <c r="M59" i="7"/>
  <c r="Q59" i="7"/>
  <c r="M10" i="8"/>
  <c r="Y20" i="8"/>
  <c r="U20" i="8"/>
  <c r="M12" i="10"/>
  <c r="Q12" i="10"/>
  <c r="AK32" i="12"/>
  <c r="Y52" i="4"/>
  <c r="U52" i="4"/>
  <c r="AK12" i="2"/>
  <c r="AK16" i="2"/>
  <c r="AC19" i="3"/>
  <c r="Y18" i="4"/>
  <c r="AK37" i="4"/>
  <c r="AA36" i="5"/>
  <c r="Y10" i="6"/>
  <c r="Z61" i="7"/>
  <c r="AB61" i="7" s="1"/>
  <c r="AC61" i="7" s="1"/>
  <c r="L61" i="7"/>
  <c r="M61" i="7" s="1"/>
  <c r="AK19" i="10"/>
  <c r="U25" i="10"/>
  <c r="U27" i="10"/>
  <c r="M29" i="4"/>
  <c r="AC29" i="4"/>
  <c r="AB32" i="4"/>
  <c r="AC32" i="4" s="1"/>
  <c r="AB34" i="5"/>
  <c r="L36" i="5"/>
  <c r="T37" i="5"/>
  <c r="AK15" i="6"/>
  <c r="F23" i="6"/>
  <c r="M11" i="7"/>
  <c r="Q11" i="7"/>
  <c r="Y13" i="7"/>
  <c r="U13" i="7"/>
  <c r="AA48" i="7"/>
  <c r="F54" i="7"/>
  <c r="AC54" i="7" s="1"/>
  <c r="F67" i="7"/>
  <c r="M67" i="7" s="1"/>
  <c r="Q70" i="7"/>
  <c r="AK20" i="11"/>
  <c r="AB25" i="11"/>
  <c r="AC25" i="11" s="1"/>
  <c r="I24" i="12"/>
  <c r="U24" i="12" s="1"/>
  <c r="M26" i="4"/>
  <c r="Y31" i="4"/>
  <c r="U31" i="4"/>
  <c r="AC21" i="5"/>
  <c r="AB33" i="5"/>
  <c r="AC33" i="5" s="1"/>
  <c r="Y9" i="6"/>
  <c r="U9" i="6"/>
  <c r="Q13" i="7"/>
  <c r="Y65" i="7"/>
  <c r="U65" i="7"/>
  <c r="Q68" i="7"/>
  <c r="AK74" i="7"/>
  <c r="AK14" i="8"/>
  <c r="AK23" i="8"/>
  <c r="AK23" i="10"/>
  <c r="AC42" i="10"/>
  <c r="Q17" i="11"/>
  <c r="AK24" i="11"/>
  <c r="AK26" i="11"/>
  <c r="Q10" i="1"/>
  <c r="AK15" i="1"/>
  <c r="AK10" i="2"/>
  <c r="AK24" i="5"/>
  <c r="AB26" i="5"/>
  <c r="AC26" i="5" s="1"/>
  <c r="AK28" i="5"/>
  <c r="AK33" i="5"/>
  <c r="M9" i="6"/>
  <c r="AC18" i="6"/>
  <c r="AB27" i="7"/>
  <c r="AC27" i="7" s="1"/>
  <c r="AC45" i="7"/>
  <c r="M53" i="7"/>
  <c r="Q53" i="7"/>
  <c r="AK10" i="8"/>
  <c r="Q16" i="8"/>
  <c r="Q11" i="10"/>
  <c r="I13" i="10"/>
  <c r="AK29" i="10"/>
  <c r="U42" i="10"/>
  <c r="F44" i="10"/>
  <c r="M44" i="10" s="1"/>
  <c r="AB11" i="11"/>
  <c r="AC11" i="11" s="1"/>
  <c r="U17" i="11"/>
  <c r="Z10" i="12"/>
  <c r="AB10" i="12" s="1"/>
  <c r="AC10" i="12" s="1"/>
  <c r="Z17" i="12"/>
  <c r="AB17" i="12" s="1"/>
  <c r="AK29" i="12"/>
  <c r="Y35" i="12"/>
  <c r="U35" i="12"/>
  <c r="AK13" i="1"/>
  <c r="AC13" i="3"/>
  <c r="AJ48" i="4"/>
  <c r="Q52" i="4"/>
  <c r="AC14" i="5"/>
  <c r="AK17" i="5"/>
  <c r="U18" i="6"/>
  <c r="U38" i="7"/>
  <c r="AK41" i="7"/>
  <c r="U49" i="7"/>
  <c r="Y49" i="7"/>
  <c r="Y51" i="7"/>
  <c r="U51" i="7"/>
  <c r="AK56" i="7"/>
  <c r="AC13" i="8"/>
  <c r="AC36" i="8"/>
  <c r="AA25" i="9"/>
  <c r="AC29" i="9"/>
  <c r="Z13" i="10"/>
  <c r="AB13" i="10" s="1"/>
  <c r="AC13" i="10" s="1"/>
  <c r="M22" i="10"/>
  <c r="Q22" i="10"/>
  <c r="Y33" i="10"/>
  <c r="M37" i="10"/>
  <c r="AA45" i="10"/>
  <c r="AK11" i="11"/>
  <c r="AK15" i="11"/>
  <c r="M23" i="11"/>
  <c r="Q23" i="11"/>
  <c r="AA10" i="12"/>
  <c r="AC11" i="12"/>
  <c r="AA17" i="12"/>
  <c r="L24" i="12"/>
  <c r="AK40" i="12"/>
  <c r="M10" i="1"/>
  <c r="Y12" i="1"/>
  <c r="AB19" i="4"/>
  <c r="AC19" i="4" s="1"/>
  <c r="L28" i="4"/>
  <c r="M28" i="4" s="1"/>
  <c r="Q31" i="4"/>
  <c r="AB40" i="4"/>
  <c r="M11" i="5"/>
  <c r="AK14" i="5"/>
  <c r="M16" i="5"/>
  <c r="Y23" i="5"/>
  <c r="Y32" i="5"/>
  <c r="T23" i="6"/>
  <c r="I10" i="7"/>
  <c r="AB15" i="7"/>
  <c r="AC15" i="7" s="1"/>
  <c r="AB22" i="7"/>
  <c r="AC22" i="7" s="1"/>
  <c r="AB24" i="7"/>
  <c r="M26" i="7"/>
  <c r="Y31" i="7"/>
  <c r="AF36" i="7"/>
  <c r="AJ41" i="7"/>
  <c r="Q56" i="7"/>
  <c r="M35" i="8"/>
  <c r="AB14" i="9"/>
  <c r="AC14" i="9" s="1"/>
  <c r="AJ17" i="9"/>
  <c r="AB23" i="9"/>
  <c r="AC23" i="9" s="1"/>
  <c r="Y27" i="9"/>
  <c r="Y29" i="9"/>
  <c r="F31" i="9"/>
  <c r="M31" i="9" s="1"/>
  <c r="AA13" i="10"/>
  <c r="AK16" i="10"/>
  <c r="AB20" i="10"/>
  <c r="AC20" i="10" s="1"/>
  <c r="Y22" i="10"/>
  <c r="Y24" i="10"/>
  <c r="U35" i="10"/>
  <c r="Y37" i="10"/>
  <c r="M42" i="10"/>
  <c r="P45" i="10"/>
  <c r="AK32" i="11"/>
  <c r="L10" i="12"/>
  <c r="AB15" i="12"/>
  <c r="AC15" i="12" s="1"/>
  <c r="L17" i="12"/>
  <c r="M17" i="12" s="1"/>
  <c r="AC11" i="3"/>
  <c r="AC13" i="5"/>
  <c r="U11" i="6"/>
  <c r="AK18" i="6"/>
  <c r="AC11" i="7"/>
  <c r="AC18" i="7"/>
  <c r="AC20" i="7"/>
  <c r="Y26" i="7"/>
  <c r="U26" i="7"/>
  <c r="AC38" i="7"/>
  <c r="AK49" i="7"/>
  <c r="U58" i="7"/>
  <c r="AC68" i="7"/>
  <c r="AK70" i="7"/>
  <c r="Y35" i="8"/>
  <c r="AK19" i="9"/>
  <c r="AK18" i="10"/>
  <c r="Y30" i="10"/>
  <c r="AK18" i="12"/>
  <c r="AC26" i="12"/>
  <c r="Y9" i="4"/>
  <c r="U12" i="4"/>
  <c r="Y14" i="4"/>
  <c r="AK22" i="4"/>
  <c r="AC24" i="4"/>
  <c r="Y13" i="5"/>
  <c r="Y18" i="5"/>
  <c r="AB10" i="7"/>
  <c r="AK11" i="7"/>
  <c r="AB13" i="7"/>
  <c r="AC13" i="7" s="1"/>
  <c r="AK18" i="7"/>
  <c r="AK20" i="7"/>
  <c r="AK24" i="7"/>
  <c r="M46" i="7"/>
  <c r="Q46" i="7"/>
  <c r="Q49" i="7"/>
  <c r="AK54" i="7"/>
  <c r="AK68" i="7"/>
  <c r="AK23" i="9"/>
  <c r="M15" i="10"/>
  <c r="Q15" i="10"/>
  <c r="U28" i="10"/>
  <c r="AB44" i="10"/>
  <c r="AK16" i="1"/>
  <c r="AK11" i="2"/>
  <c r="M14" i="3"/>
  <c r="AC18" i="3"/>
  <c r="AK27" i="3"/>
  <c r="AK10" i="4"/>
  <c r="AC16" i="4"/>
  <c r="AC42" i="4"/>
  <c r="AK47" i="4"/>
  <c r="I36" i="5"/>
  <c r="U36" i="5" s="1"/>
  <c r="Z37" i="5"/>
  <c r="AB37" i="5" s="1"/>
  <c r="AC37" i="5" s="1"/>
  <c r="AB11" i="6"/>
  <c r="AC11" i="6" s="1"/>
  <c r="Y15" i="6"/>
  <c r="F17" i="6"/>
  <c r="P22" i="6"/>
  <c r="AA10" i="7"/>
  <c r="AK13" i="7"/>
  <c r="M42" i="7"/>
  <c r="Q42" i="7"/>
  <c r="AK61" i="7"/>
  <c r="L15" i="8"/>
  <c r="M15" i="8" s="1"/>
  <c r="AK16" i="8"/>
  <c r="AC19" i="8"/>
  <c r="Y37" i="8"/>
  <c r="U39" i="8"/>
  <c r="AJ41" i="8"/>
  <c r="AB10" i="9"/>
  <c r="AC10" i="9" s="1"/>
  <c r="AK12" i="9"/>
  <c r="I31" i="9"/>
  <c r="Y31" i="9" s="1"/>
  <c r="L32" i="9"/>
  <c r="M32" i="9" s="1"/>
  <c r="AK9" i="10"/>
  <c r="Y15" i="10"/>
  <c r="Q24" i="10"/>
  <c r="Q35" i="10"/>
  <c r="Q37" i="10"/>
  <c r="AA44" i="10"/>
  <c r="T45" i="10"/>
  <c r="M10" i="11"/>
  <c r="P29" i="11"/>
  <c r="Y31" i="11"/>
  <c r="U33" i="11"/>
  <c r="AJ35" i="11"/>
  <c r="U31" i="12"/>
  <c r="Y33" i="12"/>
  <c r="AB10" i="1"/>
  <c r="AC10" i="1" s="1"/>
  <c r="Y14" i="3"/>
  <c r="Y16" i="3"/>
  <c r="Y18" i="3"/>
  <c r="Y20" i="3"/>
  <c r="M22" i="3"/>
  <c r="AC26" i="3"/>
  <c r="Y16" i="4"/>
  <c r="AK17" i="4"/>
  <c r="Y21" i="4"/>
  <c r="U21" i="4"/>
  <c r="Y42" i="4"/>
  <c r="U42" i="4"/>
  <c r="T54" i="4"/>
  <c r="AJ30" i="5"/>
  <c r="AA37" i="5"/>
  <c r="Y13" i="6"/>
  <c r="AB20" i="6"/>
  <c r="AF23" i="6"/>
  <c r="AK23" i="6" s="1"/>
  <c r="P10" i="7"/>
  <c r="AK10" i="7" s="1"/>
  <c r="F16" i="7"/>
  <c r="Q16" i="7" s="1"/>
  <c r="AC23" i="7"/>
  <c r="AB35" i="7"/>
  <c r="AC35" i="7" s="1"/>
  <c r="U42" i="7"/>
  <c r="Y44" i="7"/>
  <c r="U44" i="7"/>
  <c r="AK63" i="7"/>
  <c r="AA15" i="8"/>
  <c r="Y19" i="8"/>
  <c r="F21" i="8"/>
  <c r="AC21" i="8" s="1"/>
  <c r="AB26" i="8"/>
  <c r="AC26" i="8" s="1"/>
  <c r="M28" i="8"/>
  <c r="AF40" i="8"/>
  <c r="AK40" i="8" s="1"/>
  <c r="AK16" i="9"/>
  <c r="Y18" i="9"/>
  <c r="Y20" i="9"/>
  <c r="Y22" i="9"/>
  <c r="Z31" i="9"/>
  <c r="AA32" i="9"/>
  <c r="AK11" i="10"/>
  <c r="T13" i="10"/>
  <c r="P44" i="10"/>
  <c r="X45" i="10"/>
  <c r="Y45" i="10" s="1"/>
  <c r="Q10" i="11"/>
  <c r="M28" i="12"/>
  <c r="AB33" i="12"/>
  <c r="AC33" i="12" s="1"/>
  <c r="AC21" i="7"/>
  <c r="AA25" i="7"/>
  <c r="AB25" i="7" s="1"/>
  <c r="AC25" i="7" s="1"/>
  <c r="AK42" i="7"/>
  <c r="M18" i="8"/>
  <c r="M29" i="8"/>
  <c r="AC15" i="9"/>
  <c r="AC28" i="9"/>
  <c r="AK10" i="11"/>
  <c r="AK12" i="11"/>
  <c r="M33" i="11"/>
  <c r="M9" i="12"/>
  <c r="U12" i="12"/>
  <c r="M16" i="12"/>
  <c r="Q16" i="12"/>
  <c r="U26" i="12"/>
  <c r="Q31" i="12"/>
  <c r="U37" i="12"/>
  <c r="AK42" i="12"/>
  <c r="AJ11" i="4"/>
  <c r="Q24" i="4"/>
  <c r="Z28" i="4"/>
  <c r="AB28" i="4" s="1"/>
  <c r="M33" i="4"/>
  <c r="M47" i="4"/>
  <c r="AF48" i="4"/>
  <c r="AK48" i="4" s="1"/>
  <c r="Z55" i="4"/>
  <c r="AB55" i="4" s="1"/>
  <c r="AC55" i="4" s="1"/>
  <c r="L55" i="4"/>
  <c r="M55" i="4" s="1"/>
  <c r="U17" i="5"/>
  <c r="Q16" i="6"/>
  <c r="AB19" i="6"/>
  <c r="AC19" i="6" s="1"/>
  <c r="P25" i="7"/>
  <c r="Q25" i="7" s="1"/>
  <c r="M29" i="7"/>
  <c r="M32" i="7"/>
  <c r="AC32" i="7"/>
  <c r="AB49" i="7"/>
  <c r="AC49" i="7" s="1"/>
  <c r="AJ54" i="7"/>
  <c r="AB56" i="7"/>
  <c r="AC56" i="7" s="1"/>
  <c r="AB58" i="7"/>
  <c r="AB63" i="7"/>
  <c r="AC63" i="7" s="1"/>
  <c r="AA67" i="7"/>
  <c r="AB70" i="7"/>
  <c r="AC70" i="7" s="1"/>
  <c r="AF73" i="7"/>
  <c r="AB10" i="8"/>
  <c r="AC10" i="8" s="1"/>
  <c r="AB23" i="8"/>
  <c r="AC23" i="8" s="1"/>
  <c r="T27" i="8"/>
  <c r="U27" i="8" s="1"/>
  <c r="Q36" i="8"/>
  <c r="M38" i="8"/>
  <c r="I40" i="8"/>
  <c r="Y40" i="8" s="1"/>
  <c r="AK11" i="9"/>
  <c r="AK18" i="9"/>
  <c r="AB22" i="9"/>
  <c r="AC22" i="9" s="1"/>
  <c r="AC24" i="9"/>
  <c r="AF44" i="10"/>
  <c r="AK44" i="10" s="1"/>
  <c r="T29" i="11"/>
  <c r="U29" i="11" s="1"/>
  <c r="Q31" i="11"/>
  <c r="Q33" i="11"/>
  <c r="Y9" i="12"/>
  <c r="Y14" i="12"/>
  <c r="U14" i="12"/>
  <c r="Y16" i="12"/>
  <c r="AK45" i="12"/>
  <c r="AB19" i="5"/>
  <c r="AC19" i="5" s="1"/>
  <c r="AK21" i="5"/>
  <c r="T30" i="5"/>
  <c r="U22" i="7"/>
  <c r="X25" i="7"/>
  <c r="AC50" i="7"/>
  <c r="M52" i="7"/>
  <c r="AC57" i="7"/>
  <c r="AK60" i="7"/>
  <c r="AK65" i="7"/>
  <c r="AK72" i="7"/>
  <c r="U14" i="10"/>
  <c r="Y16" i="10"/>
  <c r="M18" i="10"/>
  <c r="U32" i="10"/>
  <c r="AB16" i="11"/>
  <c r="AC16" i="11" s="1"/>
  <c r="P22" i="11"/>
  <c r="Y28" i="11"/>
  <c r="F35" i="11"/>
  <c r="AK10" i="12"/>
  <c r="AB19" i="12"/>
  <c r="AB26" i="12"/>
  <c r="U28" i="12"/>
  <c r="AK33" i="12"/>
  <c r="U16" i="8"/>
  <c r="Z40" i="8"/>
  <c r="L40" i="8"/>
  <c r="M40" i="8" s="1"/>
  <c r="AC15" i="10"/>
  <c r="AB33" i="10"/>
  <c r="AC33" i="10" s="1"/>
  <c r="AC37" i="10"/>
  <c r="AK40" i="10"/>
  <c r="AK19" i="11"/>
  <c r="AK21" i="11"/>
  <c r="AC20" i="12"/>
  <c r="AK21" i="12"/>
  <c r="AC41" i="12"/>
  <c r="U30" i="4"/>
  <c r="AK33" i="10"/>
  <c r="M43" i="12"/>
  <c r="Q43" i="12"/>
  <c r="AC15" i="2"/>
  <c r="Q25" i="4"/>
  <c r="U37" i="4"/>
  <c r="AC9" i="5"/>
  <c r="U24" i="5"/>
  <c r="Q26" i="5"/>
  <c r="AC31" i="5"/>
  <c r="Q35" i="5"/>
  <c r="P17" i="6"/>
  <c r="Q17" i="6" s="1"/>
  <c r="Y17" i="7"/>
  <c r="Y35" i="7"/>
  <c r="U52" i="7"/>
  <c r="Z54" i="7"/>
  <c r="AB54" i="7" s="1"/>
  <c r="M62" i="7"/>
  <c r="U64" i="7"/>
  <c r="AC71" i="7"/>
  <c r="Y13" i="8"/>
  <c r="AC10" i="10"/>
  <c r="AC17" i="10"/>
  <c r="AC23" i="10"/>
  <c r="AB26" i="10"/>
  <c r="AC26" i="10" s="1"/>
  <c r="AB28" i="10"/>
  <c r="AC28" i="10" s="1"/>
  <c r="AK35" i="10"/>
  <c r="T44" i="10"/>
  <c r="U44" i="10" s="1"/>
  <c r="Q16" i="11"/>
  <c r="M16" i="11"/>
  <c r="M11" i="12"/>
  <c r="Y15" i="12"/>
  <c r="Y20" i="12"/>
  <c r="AK31" i="12"/>
  <c r="AK35" i="12"/>
  <c r="Y41" i="12"/>
  <c r="U41" i="12"/>
  <c r="Y43" i="12"/>
  <c r="M14" i="7"/>
  <c r="AK33" i="7"/>
  <c r="M35" i="7"/>
  <c r="Y40" i="7"/>
  <c r="X41" i="7"/>
  <c r="Y41" i="7" s="1"/>
  <c r="AK47" i="7"/>
  <c r="AF48" i="7"/>
  <c r="AK48" i="7" s="1"/>
  <c r="AA54" i="7"/>
  <c r="M66" i="7"/>
  <c r="Q66" i="7"/>
  <c r="Y69" i="7"/>
  <c r="U15" i="8"/>
  <c r="AJ32" i="9"/>
  <c r="P21" i="10"/>
  <c r="Y23" i="10"/>
  <c r="AK26" i="10"/>
  <c r="AK28" i="10"/>
  <c r="M39" i="10"/>
  <c r="AJ45" i="10"/>
  <c r="Y16" i="11"/>
  <c r="Z29" i="11"/>
  <c r="Q11" i="12"/>
  <c r="U18" i="12"/>
  <c r="M22" i="12"/>
  <c r="AK23" i="12"/>
  <c r="AK37" i="12"/>
  <c r="AJ21" i="8"/>
  <c r="M31" i="8"/>
  <c r="AB35" i="10"/>
  <c r="AC35" i="10" s="1"/>
  <c r="AK42" i="10"/>
  <c r="AK17" i="11"/>
  <c r="AC16" i="1"/>
  <c r="AK17" i="1"/>
  <c r="Y15" i="2"/>
  <c r="U15" i="2"/>
  <c r="Q11" i="3"/>
  <c r="AK13" i="3"/>
  <c r="AK16" i="4"/>
  <c r="AB18" i="4"/>
  <c r="AC18" i="4" s="1"/>
  <c r="AK45" i="4"/>
  <c r="AK50" i="4"/>
  <c r="Z54" i="4"/>
  <c r="AB54" i="4" s="1"/>
  <c r="AC54" i="4" s="1"/>
  <c r="AC17" i="5"/>
  <c r="AA30" i="5"/>
  <c r="AB10" i="6"/>
  <c r="AC10" i="6" s="1"/>
  <c r="T10" i="7"/>
  <c r="AK12" i="7"/>
  <c r="Y14" i="1"/>
  <c r="Y16" i="1"/>
  <c r="Y13" i="2"/>
  <c r="U13" i="2"/>
  <c r="AK21" i="3"/>
  <c r="Y27" i="3"/>
  <c r="X28" i="3"/>
  <c r="Y10" i="4"/>
  <c r="M22" i="4"/>
  <c r="Q32" i="4"/>
  <c r="Q39" i="4"/>
  <c r="Z41" i="4"/>
  <c r="AB41" i="4" s="1"/>
  <c r="Y49" i="4"/>
  <c r="AA54" i="4"/>
  <c r="AB12" i="5"/>
  <c r="AC12" i="5" s="1"/>
  <c r="AB24" i="5"/>
  <c r="AC24" i="5" s="1"/>
  <c r="AB28" i="5"/>
  <c r="AC28" i="5" s="1"/>
  <c r="P30" i="5"/>
  <c r="Q30" i="5" s="1"/>
  <c r="AK10" i="6"/>
  <c r="T12" i="6"/>
  <c r="U12" i="6" s="1"/>
  <c r="Z30" i="7"/>
  <c r="AB30" i="7" s="1"/>
  <c r="AC30" i="7" s="1"/>
  <c r="U45" i="7"/>
  <c r="AJ48" i="7"/>
  <c r="AB52" i="7"/>
  <c r="AC52" i="7" s="1"/>
  <c r="L54" i="7"/>
  <c r="AB55" i="7"/>
  <c r="AC55" i="7" s="1"/>
  <c r="U59" i="7"/>
  <c r="I61" i="7"/>
  <c r="Y66" i="7"/>
  <c r="Y16" i="9"/>
  <c r="Y23" i="9"/>
  <c r="F25" i="9"/>
  <c r="M25" i="9" s="1"/>
  <c r="AB12" i="10"/>
  <c r="AC12" i="10" s="1"/>
  <c r="AK17" i="10"/>
  <c r="AB19" i="10"/>
  <c r="AC19" i="10" s="1"/>
  <c r="T21" i="10"/>
  <c r="M25" i="10"/>
  <c r="M32" i="10"/>
  <c r="Y39" i="10"/>
  <c r="U43" i="10"/>
  <c r="AK14" i="11"/>
  <c r="AK27" i="11"/>
  <c r="AA29" i="11"/>
  <c r="AK30" i="11"/>
  <c r="AB32" i="11"/>
  <c r="AC32" i="11" s="1"/>
  <c r="X35" i="11"/>
  <c r="I17" i="12"/>
  <c r="M18" i="12"/>
  <c r="Y22" i="12"/>
  <c r="AC27" i="12"/>
  <c r="AK28" i="12"/>
  <c r="T30" i="12"/>
  <c r="AC34" i="12"/>
  <c r="M36" i="12"/>
  <c r="Q36" i="12"/>
  <c r="AC25" i="3"/>
  <c r="AK9" i="4"/>
  <c r="AC13" i="4"/>
  <c r="Q38" i="4"/>
  <c r="M40" i="4"/>
  <c r="AK44" i="4"/>
  <c r="U51" i="4"/>
  <c r="Y53" i="4"/>
  <c r="I10" i="5"/>
  <c r="Y10" i="5" s="1"/>
  <c r="Q11" i="5"/>
  <c r="F22" i="5"/>
  <c r="Q22" i="5" s="1"/>
  <c r="Y25" i="5"/>
  <c r="Y29" i="5"/>
  <c r="Q9" i="6"/>
  <c r="Y14" i="6"/>
  <c r="Y16" i="6"/>
  <c r="AF22" i="6"/>
  <c r="Q14" i="7"/>
  <c r="Z16" i="7"/>
  <c r="AK19" i="7"/>
  <c r="Y21" i="7"/>
  <c r="U23" i="7"/>
  <c r="AK26" i="7"/>
  <c r="Y28" i="7"/>
  <c r="F30" i="7"/>
  <c r="Z36" i="7"/>
  <c r="M69" i="7"/>
  <c r="Y9" i="8"/>
  <c r="U11" i="8"/>
  <c r="Y26" i="8"/>
  <c r="AK27" i="8"/>
  <c r="Q29" i="8"/>
  <c r="Q31" i="8"/>
  <c r="AA40" i="8"/>
  <c r="AK15" i="9"/>
  <c r="AC21" i="9"/>
  <c r="AK22" i="9"/>
  <c r="Y28" i="9"/>
  <c r="T31" i="9"/>
  <c r="Y17" i="10"/>
  <c r="AK22" i="10"/>
  <c r="AB34" i="10"/>
  <c r="AC34" i="10" s="1"/>
  <c r="AB43" i="10"/>
  <c r="U19" i="12"/>
  <c r="AK22" i="12"/>
  <c r="AC25" i="12"/>
  <c r="Y38" i="12"/>
  <c r="Q19" i="3"/>
  <c r="Y21" i="3"/>
  <c r="Y23" i="3"/>
  <c r="Y25" i="3"/>
  <c r="U13" i="4"/>
  <c r="M15" i="4"/>
  <c r="Q18" i="4"/>
  <c r="Z20" i="4"/>
  <c r="AB20" i="4" s="1"/>
  <c r="AK24" i="4"/>
  <c r="AK29" i="4"/>
  <c r="AC46" i="4"/>
  <c r="AK55" i="4"/>
  <c r="U11" i="5"/>
  <c r="Q18" i="5"/>
  <c r="Y20" i="5"/>
  <c r="Y27" i="5"/>
  <c r="Q32" i="5"/>
  <c r="Y34" i="5"/>
  <c r="F36" i="5"/>
  <c r="Q36" i="5" s="1"/>
  <c r="AK11" i="6"/>
  <c r="U9" i="7"/>
  <c r="AA16" i="7"/>
  <c r="AB16" i="7" s="1"/>
  <c r="AC16" i="7" s="1"/>
  <c r="M21" i="7"/>
  <c r="M28" i="7"/>
  <c r="AA36" i="7"/>
  <c r="AC42" i="7"/>
  <c r="U56" i="7"/>
  <c r="AK59" i="7"/>
  <c r="AC62" i="7"/>
  <c r="M11" i="8"/>
  <c r="Y22" i="8"/>
  <c r="U24" i="8"/>
  <c r="U29" i="8"/>
  <c r="Y14" i="9"/>
  <c r="T17" i="9"/>
  <c r="Y21" i="9"/>
  <c r="U26" i="9"/>
  <c r="M30" i="9"/>
  <c r="AK32" i="9"/>
  <c r="AK15" i="10"/>
  <c r="AK32" i="10"/>
  <c r="Y11" i="11"/>
  <c r="Y18" i="11"/>
  <c r="Y25" i="11"/>
  <c r="AC27" i="11"/>
  <c r="Y32" i="11"/>
  <c r="AC21" i="12"/>
  <c r="U29" i="12"/>
  <c r="AB11" i="2"/>
  <c r="AC11" i="2" s="1"/>
  <c r="AB13" i="2"/>
  <c r="AC13" i="2" s="1"/>
  <c r="L17" i="2"/>
  <c r="AC27" i="3"/>
  <c r="T11" i="4"/>
  <c r="Y15" i="4"/>
  <c r="AA20" i="4"/>
  <c r="AB21" i="4"/>
  <c r="U43" i="4"/>
  <c r="AK46" i="4"/>
  <c r="L10" i="5"/>
  <c r="U13" i="5"/>
  <c r="I22" i="5"/>
  <c r="Q25" i="5"/>
  <c r="AJ22" i="6"/>
  <c r="L16" i="7"/>
  <c r="U17" i="7"/>
  <c r="I30" i="7"/>
  <c r="Y30" i="7" s="1"/>
  <c r="M31" i="7"/>
  <c r="AK32" i="7"/>
  <c r="L36" i="7"/>
  <c r="AB44" i="7"/>
  <c r="AC44" i="7" s="1"/>
  <c r="I48" i="7"/>
  <c r="U48" i="7" s="1"/>
  <c r="U66" i="7"/>
  <c r="AC16" i="8"/>
  <c r="AK18" i="8"/>
  <c r="M24" i="8"/>
  <c r="AB33" i="8"/>
  <c r="AB38" i="8"/>
  <c r="AC38" i="8" s="1"/>
  <c r="P40" i="8"/>
  <c r="T41" i="8"/>
  <c r="Y10" i="9"/>
  <c r="U12" i="9"/>
  <c r="M16" i="9"/>
  <c r="U19" i="9"/>
  <c r="M23" i="9"/>
  <c r="Y30" i="9"/>
  <c r="Y19" i="10"/>
  <c r="Y26" i="10"/>
  <c r="M30" i="10"/>
  <c r="T31" i="10"/>
  <c r="U31" i="10" s="1"/>
  <c r="AK39" i="10"/>
  <c r="U13" i="11"/>
  <c r="F15" i="11"/>
  <c r="Q15" i="11" s="1"/>
  <c r="U20" i="11"/>
  <c r="F22" i="11"/>
  <c r="Q22" i="11" s="1"/>
  <c r="U27" i="11"/>
  <c r="I34" i="11"/>
  <c r="L35" i="11"/>
  <c r="Y21" i="12"/>
  <c r="M23" i="12"/>
  <c r="AK25" i="12"/>
  <c r="AB32" i="12"/>
  <c r="AC32" i="12" s="1"/>
  <c r="U36" i="12"/>
  <c r="AF39" i="12"/>
  <c r="U43" i="12"/>
  <c r="M44" i="12"/>
  <c r="Q44" i="12"/>
  <c r="M30" i="12"/>
  <c r="Q30" i="12"/>
  <c r="U45" i="12"/>
  <c r="Y45" i="12"/>
  <c r="AC17" i="12"/>
  <c r="Q17" i="12"/>
  <c r="AC35" i="12"/>
  <c r="AC42" i="12"/>
  <c r="U10" i="12"/>
  <c r="AC19" i="12"/>
  <c r="U30" i="12"/>
  <c r="AC40" i="12"/>
  <c r="U17" i="12"/>
  <c r="Y17" i="12"/>
  <c r="U39" i="12"/>
  <c r="Y39" i="12"/>
  <c r="U44" i="12"/>
  <c r="M10" i="12"/>
  <c r="Q10" i="12"/>
  <c r="AK39" i="12"/>
  <c r="Y11" i="12"/>
  <c r="Y18" i="12"/>
  <c r="Y25" i="12"/>
  <c r="Y32" i="12"/>
  <c r="Y12" i="12"/>
  <c r="Y19" i="12"/>
  <c r="Y26" i="12"/>
  <c r="Y30" i="12"/>
  <c r="Y40" i="12"/>
  <c r="Y44" i="12"/>
  <c r="Z30" i="12"/>
  <c r="AB30" i="12" s="1"/>
  <c r="AC30" i="12" s="1"/>
  <c r="Z44" i="12"/>
  <c r="AB44" i="12" s="1"/>
  <c r="AC44" i="12" s="1"/>
  <c r="U9" i="12"/>
  <c r="M12" i="12"/>
  <c r="U16" i="12"/>
  <c r="M19" i="12"/>
  <c r="U23" i="12"/>
  <c r="M26" i="12"/>
  <c r="M33" i="12"/>
  <c r="Q39" i="12"/>
  <c r="M40" i="12"/>
  <c r="Q45" i="12"/>
  <c r="M13" i="12"/>
  <c r="M20" i="12"/>
  <c r="M27" i="12"/>
  <c r="M34" i="12"/>
  <c r="Z39" i="12"/>
  <c r="AB39" i="12" s="1"/>
  <c r="AC39" i="12" s="1"/>
  <c r="M41" i="12"/>
  <c r="Z45" i="12"/>
  <c r="AB45" i="12" s="1"/>
  <c r="AC45" i="12" s="1"/>
  <c r="Q33" i="12"/>
  <c r="M35" i="12"/>
  <c r="Q40" i="12"/>
  <c r="M42" i="12"/>
  <c r="Q13" i="12"/>
  <c r="Q20" i="12"/>
  <c r="Q27" i="12"/>
  <c r="Q34" i="12"/>
  <c r="Q41" i="12"/>
  <c r="Q12" i="12"/>
  <c r="Q19" i="12"/>
  <c r="Q26" i="12"/>
  <c r="Q14" i="12"/>
  <c r="Q21" i="12"/>
  <c r="Q28" i="12"/>
  <c r="Q35" i="12"/>
  <c r="M39" i="12"/>
  <c r="Q42" i="12"/>
  <c r="M45" i="12"/>
  <c r="Y29" i="11"/>
  <c r="Y15" i="11"/>
  <c r="AC14" i="11"/>
  <c r="Y22" i="11"/>
  <c r="AC28" i="11"/>
  <c r="Q35" i="11"/>
  <c r="M35" i="11"/>
  <c r="AC21" i="11"/>
  <c r="AB22" i="11"/>
  <c r="AC12" i="11"/>
  <c r="AC19" i="11"/>
  <c r="AC26" i="11"/>
  <c r="Y35" i="11"/>
  <c r="U35" i="11"/>
  <c r="Y34" i="11"/>
  <c r="U34" i="11"/>
  <c r="Q29" i="11"/>
  <c r="Q34" i="11"/>
  <c r="AK35" i="11"/>
  <c r="Y13" i="11"/>
  <c r="AA15" i="11"/>
  <c r="AB15" i="11" s="1"/>
  <c r="AC15" i="11" s="1"/>
  <c r="Y12" i="11"/>
  <c r="U14" i="11"/>
  <c r="Y19" i="11"/>
  <c r="U21" i="11"/>
  <c r="Y26" i="11"/>
  <c r="U28" i="11"/>
  <c r="Y33" i="11"/>
  <c r="Z35" i="11"/>
  <c r="AB35" i="11" s="1"/>
  <c r="AC35" i="11" s="1"/>
  <c r="M12" i="11"/>
  <c r="M19" i="11"/>
  <c r="L22" i="11"/>
  <c r="M26" i="11"/>
  <c r="L29" i="11"/>
  <c r="M29" i="11" s="1"/>
  <c r="U22" i="11"/>
  <c r="Q12" i="11"/>
  <c r="M14" i="11"/>
  <c r="Q19" i="11"/>
  <c r="M21" i="11"/>
  <c r="Q26" i="11"/>
  <c r="M28" i="11"/>
  <c r="U11" i="11"/>
  <c r="Q13" i="11"/>
  <c r="U18" i="11"/>
  <c r="Q20" i="11"/>
  <c r="U25" i="11"/>
  <c r="Q27" i="11"/>
  <c r="Y27" i="11"/>
  <c r="Q14" i="11"/>
  <c r="Q21" i="11"/>
  <c r="Q28" i="11"/>
  <c r="AK13" i="10"/>
  <c r="M21" i="10"/>
  <c r="Q21" i="10"/>
  <c r="Q31" i="10"/>
  <c r="AC31" i="10"/>
  <c r="Q45" i="10"/>
  <c r="Q38" i="10"/>
  <c r="AC38" i="10"/>
  <c r="AC27" i="10"/>
  <c r="Y31" i="10"/>
  <c r="AC36" i="10"/>
  <c r="Y44" i="10"/>
  <c r="Y21" i="10"/>
  <c r="U21" i="10"/>
  <c r="U13" i="10"/>
  <c r="Y13" i="10"/>
  <c r="Y38" i="10"/>
  <c r="U38" i="10"/>
  <c r="AC43" i="10"/>
  <c r="AC14" i="10"/>
  <c r="AB31" i="10"/>
  <c r="U45" i="10"/>
  <c r="AB38" i="10"/>
  <c r="AB45" i="10"/>
  <c r="AC45" i="10" s="1"/>
  <c r="AK45" i="10"/>
  <c r="U9" i="10"/>
  <c r="Y14" i="10"/>
  <c r="U16" i="10"/>
  <c r="M20" i="10"/>
  <c r="U23" i="10"/>
  <c r="M27" i="10"/>
  <c r="Y29" i="10"/>
  <c r="M34" i="10"/>
  <c r="Y36" i="10"/>
  <c r="M41" i="10"/>
  <c r="Y43" i="10"/>
  <c r="L44" i="10"/>
  <c r="Y28" i="10"/>
  <c r="Y35" i="10"/>
  <c r="L31" i="10"/>
  <c r="M31" i="10" s="1"/>
  <c r="L38" i="10"/>
  <c r="M38" i="10" s="1"/>
  <c r="U11" i="10"/>
  <c r="Q13" i="10"/>
  <c r="M14" i="10"/>
  <c r="U18" i="10"/>
  <c r="Q20" i="10"/>
  <c r="Q27" i="10"/>
  <c r="M29" i="10"/>
  <c r="Q34" i="10"/>
  <c r="M36" i="10"/>
  <c r="Q41" i="10"/>
  <c r="M43" i="10"/>
  <c r="L45" i="10"/>
  <c r="M45" i="10" s="1"/>
  <c r="Y42" i="10"/>
  <c r="U12" i="10"/>
  <c r="U19" i="10"/>
  <c r="U26" i="10"/>
  <c r="U33" i="10"/>
  <c r="U40" i="10"/>
  <c r="Q42" i="10"/>
  <c r="M9" i="10"/>
  <c r="Q14" i="10"/>
  <c r="M16" i="10"/>
  <c r="Z21" i="10"/>
  <c r="AB21" i="10" s="1"/>
  <c r="AC21" i="10" s="1"/>
  <c r="M23" i="10"/>
  <c r="Q29" i="10"/>
  <c r="Q36" i="10"/>
  <c r="Q43" i="10"/>
  <c r="Q9" i="10"/>
  <c r="M13" i="10"/>
  <c r="Q16" i="10"/>
  <c r="Q23" i="10"/>
  <c r="Y32" i="9"/>
  <c r="U25" i="9"/>
  <c r="Y25" i="9"/>
  <c r="AC26" i="9"/>
  <c r="Q31" i="9"/>
  <c r="AC12" i="9"/>
  <c r="M17" i="9"/>
  <c r="Q17" i="9"/>
  <c r="AC19" i="9"/>
  <c r="AC27" i="9"/>
  <c r="AK25" i="9"/>
  <c r="Q25" i="9"/>
  <c r="U17" i="9"/>
  <c r="Y17" i="9"/>
  <c r="Y11" i="9"/>
  <c r="U13" i="9"/>
  <c r="U20" i="9"/>
  <c r="U27" i="9"/>
  <c r="Y19" i="9"/>
  <c r="Y26" i="9"/>
  <c r="Q9" i="9"/>
  <c r="Q24" i="9"/>
  <c r="Q10" i="9"/>
  <c r="M12" i="9"/>
  <c r="U16" i="9"/>
  <c r="M19" i="9"/>
  <c r="U23" i="9"/>
  <c r="M26" i="9"/>
  <c r="U30" i="9"/>
  <c r="Y12" i="9"/>
  <c r="M13" i="9"/>
  <c r="AA17" i="9"/>
  <c r="AB17" i="9" s="1"/>
  <c r="M20" i="9"/>
  <c r="Z25" i="9"/>
  <c r="M27" i="9"/>
  <c r="AA31" i="9"/>
  <c r="AB31" i="9" s="1"/>
  <c r="M14" i="9"/>
  <c r="M21" i="9"/>
  <c r="Q26" i="9"/>
  <c r="M28" i="9"/>
  <c r="Z32" i="9"/>
  <c r="AB32" i="9" s="1"/>
  <c r="AC32" i="9" s="1"/>
  <c r="Q13" i="9"/>
  <c r="Q20" i="9"/>
  <c r="Q27" i="9"/>
  <c r="Q14" i="9"/>
  <c r="Q21" i="9"/>
  <c r="Q28" i="9"/>
  <c r="Y27" i="8"/>
  <c r="AK34" i="8"/>
  <c r="AK41" i="8"/>
  <c r="U21" i="8"/>
  <c r="Y21" i="8"/>
  <c r="AC11" i="8"/>
  <c r="AC20" i="8"/>
  <c r="Q34" i="8"/>
  <c r="M34" i="8"/>
  <c r="AC41" i="8"/>
  <c r="M41" i="8"/>
  <c r="Q41" i="8"/>
  <c r="AC39" i="8"/>
  <c r="AC12" i="8"/>
  <c r="AC32" i="8"/>
  <c r="Y34" i="8"/>
  <c r="Q15" i="8"/>
  <c r="Q27" i="8"/>
  <c r="M27" i="8"/>
  <c r="Q40" i="8"/>
  <c r="Z41" i="8"/>
  <c r="AB41" i="8" s="1"/>
  <c r="Y10" i="8"/>
  <c r="U12" i="8"/>
  <c r="Q14" i="8"/>
  <c r="AC14" i="8"/>
  <c r="Y17" i="8"/>
  <c r="U19" i="8"/>
  <c r="Y24" i="8"/>
  <c r="U26" i="8"/>
  <c r="Y31" i="8"/>
  <c r="U33" i="8"/>
  <c r="Y38" i="8"/>
  <c r="Y41" i="8"/>
  <c r="Z21" i="8"/>
  <c r="AB21" i="8" s="1"/>
  <c r="AA27" i="8"/>
  <c r="AB27" i="8" s="1"/>
  <c r="AC27" i="8" s="1"/>
  <c r="Z15" i="8"/>
  <c r="Y15" i="8"/>
  <c r="Q37" i="8"/>
  <c r="M39" i="8"/>
  <c r="M12" i="8"/>
  <c r="M19" i="8"/>
  <c r="M26" i="8"/>
  <c r="M33" i="8"/>
  <c r="U36" i="8"/>
  <c r="Q38" i="8"/>
  <c r="Y11" i="8"/>
  <c r="Y32" i="8"/>
  <c r="Q11" i="8"/>
  <c r="M13" i="8"/>
  <c r="Q18" i="8"/>
  <c r="M20" i="8"/>
  <c r="Q25" i="8"/>
  <c r="Q32" i="8"/>
  <c r="Q39" i="8"/>
  <c r="Y39" i="8"/>
  <c r="Q12" i="8"/>
  <c r="Q19" i="8"/>
  <c r="Q26" i="8"/>
  <c r="Q33" i="8"/>
  <c r="Q13" i="8"/>
  <c r="Q20" i="8"/>
  <c r="AC74" i="7"/>
  <c r="Q74" i="7"/>
  <c r="U54" i="7"/>
  <c r="Y54" i="7"/>
  <c r="Q10" i="7"/>
  <c r="AC10" i="7"/>
  <c r="AC24" i="7"/>
  <c r="Y25" i="7"/>
  <c r="U25" i="7"/>
  <c r="AK36" i="7"/>
  <c r="U41" i="7"/>
  <c r="AC51" i="7"/>
  <c r="AC17" i="7"/>
  <c r="Q61" i="7"/>
  <c r="AK73" i="7"/>
  <c r="U74" i="7"/>
  <c r="Y74" i="7"/>
  <c r="Y10" i="7"/>
  <c r="U10" i="7"/>
  <c r="Y16" i="7"/>
  <c r="U16" i="7"/>
  <c r="AC69" i="7"/>
  <c r="Q73" i="7"/>
  <c r="Y36" i="7"/>
  <c r="U61" i="7"/>
  <c r="Y61" i="7"/>
  <c r="Q30" i="7"/>
  <c r="M30" i="7"/>
  <c r="AB36" i="7"/>
  <c r="AC36" i="7" s="1"/>
  <c r="AC37" i="7"/>
  <c r="AC58" i="7"/>
  <c r="U67" i="7"/>
  <c r="AC72" i="7"/>
  <c r="Y63" i="7"/>
  <c r="Y23" i="7"/>
  <c r="Q26" i="7"/>
  <c r="Q33" i="7"/>
  <c r="Q40" i="7"/>
  <c r="Y43" i="7"/>
  <c r="Q47" i="7"/>
  <c r="Y50" i="7"/>
  <c r="Y57" i="7"/>
  <c r="Y64" i="7"/>
  <c r="Z67" i="7"/>
  <c r="AB67" i="7" s="1"/>
  <c r="Y71" i="7"/>
  <c r="Y22" i="7"/>
  <c r="Y67" i="7"/>
  <c r="L10" i="7"/>
  <c r="M10" i="7" s="1"/>
  <c r="U11" i="7"/>
  <c r="U18" i="7"/>
  <c r="L25" i="7"/>
  <c r="M25" i="7" s="1"/>
  <c r="U32" i="7"/>
  <c r="U39" i="7"/>
  <c r="Q41" i="7"/>
  <c r="U46" i="7"/>
  <c r="Q48" i="7"/>
  <c r="U53" i="7"/>
  <c r="U60" i="7"/>
  <c r="M9" i="7"/>
  <c r="M23" i="7"/>
  <c r="Z41" i="7"/>
  <c r="AB41" i="7" s="1"/>
  <c r="AC41" i="7" s="1"/>
  <c r="M43" i="7"/>
  <c r="Z48" i="7"/>
  <c r="M50" i="7"/>
  <c r="M57" i="7"/>
  <c r="M64" i="7"/>
  <c r="Q69" i="7"/>
  <c r="M71" i="7"/>
  <c r="M73" i="7"/>
  <c r="U73" i="7"/>
  <c r="AC73" i="7"/>
  <c r="Y42" i="7"/>
  <c r="Y9" i="7"/>
  <c r="Q12" i="7"/>
  <c r="Q19" i="7"/>
  <c r="M24" i="7"/>
  <c r="M37" i="7"/>
  <c r="M44" i="7"/>
  <c r="M51" i="7"/>
  <c r="M58" i="7"/>
  <c r="M65" i="7"/>
  <c r="M72" i="7"/>
  <c r="Q9" i="7"/>
  <c r="U14" i="7"/>
  <c r="M17" i="7"/>
  <c r="U21" i="7"/>
  <c r="Q23" i="7"/>
  <c r="U28" i="7"/>
  <c r="U35" i="7"/>
  <c r="Q43" i="7"/>
  <c r="Q50" i="7"/>
  <c r="U55" i="7"/>
  <c r="Q57" i="7"/>
  <c r="U62" i="7"/>
  <c r="Q64" i="7"/>
  <c r="U69" i="7"/>
  <c r="Q71" i="7"/>
  <c r="Y15" i="7"/>
  <c r="Q24" i="7"/>
  <c r="Q37" i="7"/>
  <c r="M41" i="7"/>
  <c r="Q44" i="7"/>
  <c r="M48" i="7"/>
  <c r="Q51" i="7"/>
  <c r="Q58" i="7"/>
  <c r="Q65" i="7"/>
  <c r="U70" i="7"/>
  <c r="Q72" i="7"/>
  <c r="Q17" i="7"/>
  <c r="Q22" i="6"/>
  <c r="M22" i="6"/>
  <c r="U17" i="6"/>
  <c r="Y17" i="6"/>
  <c r="AK22" i="6"/>
  <c r="U23" i="6"/>
  <c r="Y23" i="6"/>
  <c r="Q12" i="6"/>
  <c r="AC12" i="6"/>
  <c r="M12" i="6"/>
  <c r="Y12" i="6"/>
  <c r="M17" i="6"/>
  <c r="AC20" i="6"/>
  <c r="AC13" i="6"/>
  <c r="M23" i="6"/>
  <c r="Q23" i="6"/>
  <c r="Y22" i="6"/>
  <c r="L12" i="6"/>
  <c r="Q14" i="6"/>
  <c r="AC14" i="6"/>
  <c r="U19" i="6"/>
  <c r="Q21" i="6"/>
  <c r="AC21" i="6"/>
  <c r="U14" i="6"/>
  <c r="Z22" i="6"/>
  <c r="AB22" i="6" s="1"/>
  <c r="AC22" i="6" s="1"/>
  <c r="Q10" i="6"/>
  <c r="M18" i="6"/>
  <c r="Z17" i="6"/>
  <c r="AB17" i="6" s="1"/>
  <c r="AC17" i="6" s="1"/>
  <c r="M19" i="6"/>
  <c r="Z23" i="6"/>
  <c r="AB23" i="6" s="1"/>
  <c r="U10" i="6"/>
  <c r="M13" i="6"/>
  <c r="Q18" i="6"/>
  <c r="M20" i="6"/>
  <c r="Q19" i="6"/>
  <c r="Q13" i="6"/>
  <c r="Q20" i="6"/>
  <c r="M10" i="5"/>
  <c r="Q10" i="5"/>
  <c r="AB22" i="5"/>
  <c r="Q37" i="5"/>
  <c r="Y30" i="5"/>
  <c r="Q15" i="5"/>
  <c r="M15" i="5"/>
  <c r="AC29" i="5"/>
  <c r="AB30" i="5"/>
  <c r="AC30" i="5" s="1"/>
  <c r="AK36" i="5"/>
  <c r="Y15" i="5"/>
  <c r="U15" i="5"/>
  <c r="AC20" i="5"/>
  <c r="Y22" i="5"/>
  <c r="U22" i="5"/>
  <c r="AC27" i="5"/>
  <c r="M30" i="5"/>
  <c r="AC34" i="5"/>
  <c r="U37" i="5"/>
  <c r="Y37" i="5"/>
  <c r="AB15" i="5"/>
  <c r="AC15" i="5" s="1"/>
  <c r="Y36" i="5"/>
  <c r="Z10" i="5"/>
  <c r="AB10" i="5" s="1"/>
  <c r="AC10" i="5" s="1"/>
  <c r="Y14" i="5"/>
  <c r="Q16" i="5"/>
  <c r="AC16" i="5"/>
  <c r="Q23" i="5"/>
  <c r="AC23" i="5"/>
  <c r="U29" i="5"/>
  <c r="M13" i="5"/>
  <c r="U16" i="5"/>
  <c r="M20" i="5"/>
  <c r="U23" i="5"/>
  <c r="M27" i="5"/>
  <c r="L30" i="5"/>
  <c r="M34" i="5"/>
  <c r="U30" i="5"/>
  <c r="L37" i="5"/>
  <c r="M37" i="5" s="1"/>
  <c r="Y28" i="5"/>
  <c r="Q13" i="5"/>
  <c r="Q20" i="5"/>
  <c r="Q27" i="5"/>
  <c r="M29" i="5"/>
  <c r="Q34" i="5"/>
  <c r="U12" i="5"/>
  <c r="U19" i="5"/>
  <c r="U26" i="5"/>
  <c r="U33" i="5"/>
  <c r="Y35" i="5"/>
  <c r="Q29" i="5"/>
  <c r="U28" i="4"/>
  <c r="Y28" i="4"/>
  <c r="AC21" i="4"/>
  <c r="Y48" i="4"/>
  <c r="U48" i="4"/>
  <c r="AK54" i="4"/>
  <c r="Y55" i="4"/>
  <c r="U55" i="4"/>
  <c r="AC27" i="4"/>
  <c r="AC35" i="4"/>
  <c r="U41" i="4"/>
  <c r="Y41" i="4"/>
  <c r="AC49" i="4"/>
  <c r="AK28" i="4"/>
  <c r="AC47" i="4"/>
  <c r="AC14" i="4"/>
  <c r="AC33" i="4"/>
  <c r="U54" i="4"/>
  <c r="Y54" i="4"/>
  <c r="U11" i="4"/>
  <c r="Y11" i="4"/>
  <c r="Q28" i="4"/>
  <c r="AC28" i="4"/>
  <c r="Q36" i="4"/>
  <c r="AC40" i="4"/>
  <c r="M41" i="4"/>
  <c r="Q41" i="4"/>
  <c r="AC41" i="4"/>
  <c r="Y20" i="4"/>
  <c r="U20" i="4"/>
  <c r="AK41" i="4"/>
  <c r="Q55" i="4"/>
  <c r="Y12" i="4"/>
  <c r="Y34" i="4"/>
  <c r="Q11" i="4"/>
  <c r="M12" i="4"/>
  <c r="M27" i="4"/>
  <c r="M34" i="4"/>
  <c r="U36" i="4"/>
  <c r="Q53" i="4"/>
  <c r="Y27" i="4"/>
  <c r="Y35" i="4"/>
  <c r="Z11" i="4"/>
  <c r="AB11" i="4" s="1"/>
  <c r="AC11" i="4" s="1"/>
  <c r="M13" i="4"/>
  <c r="Q19" i="4"/>
  <c r="Q26" i="4"/>
  <c r="Q33" i="4"/>
  <c r="M35" i="4"/>
  <c r="Q40" i="4"/>
  <c r="Q47" i="4"/>
  <c r="Q54" i="4"/>
  <c r="Q12" i="4"/>
  <c r="M14" i="4"/>
  <c r="U18" i="4"/>
  <c r="M21" i="4"/>
  <c r="U25" i="4"/>
  <c r="Q27" i="4"/>
  <c r="U32" i="4"/>
  <c r="Q34" i="4"/>
  <c r="U39" i="4"/>
  <c r="M42" i="4"/>
  <c r="U46" i="4"/>
  <c r="M49" i="4"/>
  <c r="U53" i="4"/>
  <c r="Y13" i="4"/>
  <c r="L36" i="4"/>
  <c r="M36" i="4" s="1"/>
  <c r="Q13" i="4"/>
  <c r="U19" i="4"/>
  <c r="U26" i="4"/>
  <c r="U33" i="4"/>
  <c r="Q35" i="4"/>
  <c r="U40" i="4"/>
  <c r="U47" i="4"/>
  <c r="M11" i="4"/>
  <c r="Q14" i="4"/>
  <c r="Q21" i="4"/>
  <c r="Q42" i="4"/>
  <c r="Q49" i="4"/>
  <c r="M54" i="4"/>
  <c r="Q28" i="3"/>
  <c r="AC28" i="3"/>
  <c r="AC24" i="3"/>
  <c r="Y28" i="3"/>
  <c r="AK28" i="3"/>
  <c r="AC16" i="3"/>
  <c r="U12" i="3"/>
  <c r="Q14" i="3"/>
  <c r="AC14" i="3"/>
  <c r="M16" i="3"/>
  <c r="U20" i="3"/>
  <c r="Q22" i="3"/>
  <c r="AC22" i="3"/>
  <c r="M24" i="3"/>
  <c r="M9" i="3"/>
  <c r="U13" i="3"/>
  <c r="Q15" i="3"/>
  <c r="AC15" i="3"/>
  <c r="M17" i="3"/>
  <c r="U21" i="3"/>
  <c r="Q23" i="3"/>
  <c r="AC23" i="3"/>
  <c r="M25" i="3"/>
  <c r="L28" i="3"/>
  <c r="M28" i="3" s="1"/>
  <c r="M10" i="3"/>
  <c r="U14" i="3"/>
  <c r="M18" i="3"/>
  <c r="U22" i="3"/>
  <c r="Q24" i="3"/>
  <c r="M26" i="3"/>
  <c r="U28" i="3"/>
  <c r="Q17" i="3"/>
  <c r="Q25" i="3"/>
  <c r="Q10" i="3"/>
  <c r="U16" i="3"/>
  <c r="Q18" i="3"/>
  <c r="U24" i="3"/>
  <c r="Q26" i="3"/>
  <c r="U9" i="3"/>
  <c r="U17" i="3"/>
  <c r="U25" i="3"/>
  <c r="Q27" i="3"/>
  <c r="AC12" i="2"/>
  <c r="U17" i="2"/>
  <c r="Y17" i="2"/>
  <c r="U14" i="2"/>
  <c r="Q16" i="2"/>
  <c r="AC16" i="2"/>
  <c r="M11" i="2"/>
  <c r="Q17" i="2"/>
  <c r="M12" i="2"/>
  <c r="Z17" i="2"/>
  <c r="AB17" i="2" s="1"/>
  <c r="AC17" i="2" s="1"/>
  <c r="Q11" i="2"/>
  <c r="U10" i="2"/>
  <c r="Q12" i="2"/>
  <c r="M14" i="2"/>
  <c r="U11" i="2"/>
  <c r="Q13" i="2"/>
  <c r="M15" i="2"/>
  <c r="M17" i="2"/>
  <c r="Q14" i="2"/>
  <c r="Q15" i="2"/>
  <c r="AC14" i="1"/>
  <c r="Q18" i="1"/>
  <c r="Y18" i="1"/>
  <c r="AK18" i="1"/>
  <c r="Y15" i="1"/>
  <c r="Z18" i="1"/>
  <c r="AB18" i="1" s="1"/>
  <c r="AC18" i="1" s="1"/>
  <c r="U10" i="1"/>
  <c r="Q12" i="1"/>
  <c r="AC12" i="1"/>
  <c r="M14" i="1"/>
  <c r="U11" i="1"/>
  <c r="Q13" i="1"/>
  <c r="U12" i="1"/>
  <c r="Q14" i="1"/>
  <c r="M16" i="1"/>
  <c r="M18" i="1"/>
  <c r="U18" i="1"/>
  <c r="U14" i="1"/>
  <c r="Q16" i="1"/>
  <c r="Q17" i="1"/>
  <c r="AB29" i="11" l="1"/>
  <c r="AC29" i="11" s="1"/>
  <c r="M15" i="11"/>
  <c r="AK30" i="5"/>
  <c r="AK17" i="6"/>
  <c r="U10" i="5"/>
  <c r="U30" i="7"/>
  <c r="AC67" i="7"/>
  <c r="M22" i="5"/>
  <c r="AB25" i="9"/>
  <c r="AC25" i="9" s="1"/>
  <c r="U40" i="8"/>
  <c r="M54" i="7"/>
  <c r="Q21" i="8"/>
  <c r="M21" i="8"/>
  <c r="Q44" i="10"/>
  <c r="M22" i="11"/>
  <c r="AK25" i="7"/>
  <c r="Y24" i="12"/>
  <c r="Q67" i="7"/>
  <c r="Q24" i="12"/>
  <c r="AB40" i="8"/>
  <c r="AC40" i="8" s="1"/>
  <c r="Q54" i="7"/>
  <c r="AC17" i="9"/>
  <c r="M36" i="5"/>
  <c r="AC44" i="10"/>
  <c r="U31" i="9"/>
  <c r="AB15" i="8"/>
  <c r="AC15" i="8" s="1"/>
  <c r="AC24" i="12"/>
  <c r="M20" i="4"/>
  <c r="AC31" i="9"/>
  <c r="Q48" i="4"/>
  <c r="AB48" i="7"/>
  <c r="AC48" i="7" s="1"/>
  <c r="M36" i="7"/>
  <c r="AC48" i="4"/>
  <c r="M16" i="7"/>
  <c r="AC22" i="11"/>
  <c r="AC20" i="4"/>
  <c r="Y48" i="7"/>
  <c r="AC22" i="5"/>
  <c r="AB36" i="5"/>
  <c r="AC36" i="5" s="1"/>
  <c r="AC23" i="6"/>
</calcChain>
</file>

<file path=xl/sharedStrings.xml><?xml version="1.0" encoding="utf-8"?>
<sst xmlns="http://schemas.openxmlformats.org/spreadsheetml/2006/main" count="1719" uniqueCount="618">
  <si>
    <t/>
  </si>
  <si>
    <t>STATEMENT OF CAPITAL AND OPERATING REVENUE FOR THE 2nd Quarter Ended 31 December 2025</t>
  </si>
  <si>
    <t>Figures Finalised as at 2026/01/30</t>
  </si>
  <si>
    <t>Main appropriation</t>
  </si>
  <si>
    <t>Adjusted Budget</t>
  </si>
  <si>
    <t>First Quarter 2025/26</t>
  </si>
  <si>
    <t>Second Quarter 2025/26</t>
  </si>
  <si>
    <t>Third Quarter 2025/26</t>
  </si>
  <si>
    <t>Fourth Quarter 2025/26</t>
  </si>
  <si>
    <t>Year to date: 31 December 2025</t>
  </si>
  <si>
    <t>Second Quarter 2024/25</t>
  </si>
  <si>
    <t>R thousands</t>
  </si>
  <si>
    <t>Code</t>
  </si>
  <si>
    <t>Operating Revenue</t>
  </si>
  <si>
    <t>Capital Revenue</t>
  </si>
  <si>
    <t>Total</t>
  </si>
  <si>
    <t>1st Q as % of Main app</t>
  </si>
  <si>
    <t>2nd Q as % of Main app</t>
  </si>
  <si>
    <t>3rd Q as % of adj budget</t>
  </si>
  <si>
    <t>4th Q as % of adj budget</t>
  </si>
  <si>
    <t>Total Revenue as % of Main app</t>
  </si>
  <si>
    <t>Q2 of 2024/25 to Q2 of 2025/26</t>
  </si>
  <si>
    <t>Summary per Province</t>
  </si>
  <si>
    <t xml:space="preserve"> </t>
  </si>
  <si>
    <t>Eastern Cape</t>
  </si>
  <si>
    <t>EC</t>
  </si>
  <si>
    <t>Free State</t>
  </si>
  <si>
    <t>FS</t>
  </si>
  <si>
    <t>Gauteng</t>
  </si>
  <si>
    <t>GT</t>
  </si>
  <si>
    <t>Kwazulu-Natal</t>
  </si>
  <si>
    <t>KZ</t>
  </si>
  <si>
    <t>Limpopo</t>
  </si>
  <si>
    <t>LP</t>
  </si>
  <si>
    <t>Mpumalanga</t>
  </si>
  <si>
    <t>MP</t>
  </si>
  <si>
    <t>North West</t>
  </si>
  <si>
    <t>NW</t>
  </si>
  <si>
    <t>Northern Cape</t>
  </si>
  <si>
    <t>NC</t>
  </si>
  <si>
    <t>Western Cape</t>
  </si>
  <si>
    <t>WC</t>
  </si>
  <si>
    <t>STATEMENT OF CAPITAL AND OPERATING REVENUE FOR THE 2nd Quarter Ended 31 December 2025</t>
  </si>
  <si>
    <t>Summary per Metro</t>
  </si>
  <si>
    <t>Buffalo City</t>
  </si>
  <si>
    <t>BUF</t>
  </si>
  <si>
    <t>Cape Town</t>
  </si>
  <si>
    <t>CPT</t>
  </si>
  <si>
    <t>City of Ekurhuleni</t>
  </si>
  <si>
    <t>EKU</t>
  </si>
  <si>
    <t>eThekwini</t>
  </si>
  <si>
    <t>ETH</t>
  </si>
  <si>
    <t>City of Johannesburg</t>
  </si>
  <si>
    <t>JHB</t>
  </si>
  <si>
    <t>Mangaung</t>
  </si>
  <si>
    <t>MAN</t>
  </si>
  <si>
    <t>Nelson Mandela Bay</t>
  </si>
  <si>
    <t>NMA</t>
  </si>
  <si>
    <t>City of Tshwane</t>
  </si>
  <si>
    <t>TSH</t>
  </si>
  <si>
    <t>Summary per Top 19</t>
  </si>
  <si>
    <t>Matjhabeng</t>
  </si>
  <si>
    <t>FS184</t>
  </si>
  <si>
    <t>Emfuleni</t>
  </si>
  <si>
    <t>GT421</t>
  </si>
  <si>
    <t>Mogale City</t>
  </si>
  <si>
    <t>GT481</t>
  </si>
  <si>
    <t>Msunduzi</t>
  </si>
  <si>
    <t>KZN225</t>
  </si>
  <si>
    <t>Newcastle</t>
  </si>
  <si>
    <t>KZN252</t>
  </si>
  <si>
    <t>uMhlathuze</t>
  </si>
  <si>
    <t>KZN282</t>
  </si>
  <si>
    <t>Polokwane</t>
  </si>
  <si>
    <t>LIM354</t>
  </si>
  <si>
    <t>Govan Mbeki</t>
  </si>
  <si>
    <t>MP307</t>
  </si>
  <si>
    <t>Emalahleni (MP)</t>
  </si>
  <si>
    <t>MP312</t>
  </si>
  <si>
    <t>Steve Tshwete</t>
  </si>
  <si>
    <t>MP313</t>
  </si>
  <si>
    <t>City of Mbombela</t>
  </si>
  <si>
    <t>MP326</t>
  </si>
  <si>
    <t>Sol Plaatje</t>
  </si>
  <si>
    <t>NC091</t>
  </si>
  <si>
    <t>Madibeng</t>
  </si>
  <si>
    <t>NW372</t>
  </si>
  <si>
    <t>Rustenburg</t>
  </si>
  <si>
    <t>NW373</t>
  </si>
  <si>
    <t>City of Matlosana</t>
  </si>
  <si>
    <t>NW403</t>
  </si>
  <si>
    <t>J B Marks</t>
  </si>
  <si>
    <t>NW405</t>
  </si>
  <si>
    <t>Drakenstein</t>
  </si>
  <si>
    <t>WC023</t>
  </si>
  <si>
    <t>Stellenbosch</t>
  </si>
  <si>
    <t>WC024</t>
  </si>
  <si>
    <t>George</t>
  </si>
  <si>
    <t>WC044</t>
  </si>
  <si>
    <t>A</t>
  </si>
  <si>
    <t>Total Metros</t>
  </si>
  <si>
    <t>B</t>
  </si>
  <si>
    <t>Dr Beyers Naude</t>
  </si>
  <si>
    <t>EC101</t>
  </si>
  <si>
    <t>Blue Crane Route</t>
  </si>
  <si>
    <t>EC102</t>
  </si>
  <si>
    <t>Makana</t>
  </si>
  <si>
    <t>EC104</t>
  </si>
  <si>
    <t>Ndlambe</t>
  </si>
  <si>
    <t>EC105</t>
  </si>
  <si>
    <t>Sundays River Valley</t>
  </si>
  <si>
    <t>EC106</t>
  </si>
  <si>
    <t>Kouga</t>
  </si>
  <si>
    <t>EC108</t>
  </si>
  <si>
    <t>Kou-Kamma</t>
  </si>
  <si>
    <t>EC109</t>
  </si>
  <si>
    <t>C</t>
  </si>
  <si>
    <t>Sarah Baartman</t>
  </si>
  <si>
    <t>DC10</t>
  </si>
  <si>
    <t>Total Sarah Baartman</t>
  </si>
  <si>
    <t>Mbhashe</t>
  </si>
  <si>
    <t>EC121</t>
  </si>
  <si>
    <t>Mnquma</t>
  </si>
  <si>
    <t>EC122</t>
  </si>
  <si>
    <t>Great Kei</t>
  </si>
  <si>
    <t>EC123</t>
  </si>
  <si>
    <t>Amahlathi</t>
  </si>
  <si>
    <t>EC124</t>
  </si>
  <si>
    <t>Ngqushwa</t>
  </si>
  <si>
    <t>EC126</t>
  </si>
  <si>
    <t>Raymond Mhlaba</t>
  </si>
  <si>
    <t>EC129</t>
  </si>
  <si>
    <t>Amathole</t>
  </si>
  <si>
    <t>DC12</t>
  </si>
  <si>
    <t>Total Amathole</t>
  </si>
  <si>
    <t>Inxuba Yethemba</t>
  </si>
  <si>
    <t>EC131</t>
  </si>
  <si>
    <t>Intsika Yethu</t>
  </si>
  <si>
    <t>EC135</t>
  </si>
  <si>
    <t>Emalahleni (EC)</t>
  </si>
  <si>
    <t>EC136</t>
  </si>
  <si>
    <t>Dr. A.B. Xuma</t>
  </si>
  <si>
    <t>EC137</t>
  </si>
  <si>
    <t>Sakhisizwe</t>
  </si>
  <si>
    <t>EC138</t>
  </si>
  <si>
    <t>Enoch Mgijima</t>
  </si>
  <si>
    <t>EC139</t>
  </si>
  <si>
    <t>Chris Hani</t>
  </si>
  <si>
    <t>DC13</t>
  </si>
  <si>
    <t>Total Chris Hani</t>
  </si>
  <si>
    <t>Elundini</t>
  </si>
  <si>
    <t>EC141</t>
  </si>
  <si>
    <t>Senqu</t>
  </si>
  <si>
    <t>EC142</t>
  </si>
  <si>
    <t>Walter Sisulu</t>
  </si>
  <si>
    <t>EC145</t>
  </si>
  <si>
    <t>Joe Gqabi</t>
  </si>
  <si>
    <t>DC14</t>
  </si>
  <si>
    <t>Total Joe Gqabi</t>
  </si>
  <si>
    <t>Ngquza Hills</t>
  </si>
  <si>
    <t>EC153</t>
  </si>
  <si>
    <t>Port St Johns</t>
  </si>
  <si>
    <t>EC154</t>
  </si>
  <si>
    <t>Nyandeni</t>
  </si>
  <si>
    <t>EC155</t>
  </si>
  <si>
    <t>Mhlontlo</t>
  </si>
  <si>
    <t>EC156</t>
  </si>
  <si>
    <t>King Sabata Dalindyebo</t>
  </si>
  <si>
    <t>EC157</t>
  </si>
  <si>
    <t>O R Tambo</t>
  </si>
  <si>
    <t>DC15</t>
  </si>
  <si>
    <t>Total O .R. Tambo</t>
  </si>
  <si>
    <t>Matatiele</t>
  </si>
  <si>
    <t>EC441</t>
  </si>
  <si>
    <t>Umzimvubu</t>
  </si>
  <si>
    <t>EC442</t>
  </si>
  <si>
    <t>Winnie Madikizela-Mandela</t>
  </si>
  <si>
    <t>EC443</t>
  </si>
  <si>
    <t>Ntabankulu</t>
  </si>
  <si>
    <t>EC444</t>
  </si>
  <si>
    <t>Alfred Nzo</t>
  </si>
  <si>
    <t>DC44</t>
  </si>
  <si>
    <t>Total Alfred Nzo</t>
  </si>
  <si>
    <t>Total Eastern Cape</t>
  </si>
  <si>
    <t>Letsemeng</t>
  </si>
  <si>
    <t>FS161</t>
  </si>
  <si>
    <t>Kopanong</t>
  </si>
  <si>
    <t>FS162</t>
  </si>
  <si>
    <t>Mohokare</t>
  </si>
  <si>
    <t>FS163</t>
  </si>
  <si>
    <t>Xhariep</t>
  </si>
  <si>
    <t>DC16</t>
  </si>
  <si>
    <t>Total Xhariep</t>
  </si>
  <si>
    <t>Masilonyana</t>
  </si>
  <si>
    <t>FS181</t>
  </si>
  <si>
    <t>Tokologo</t>
  </si>
  <si>
    <t>FS182</t>
  </si>
  <si>
    <t>Tswelopele</t>
  </si>
  <si>
    <t>FS183</t>
  </si>
  <si>
    <t>Nala</t>
  </si>
  <si>
    <t>FS185</t>
  </si>
  <si>
    <t>Lejweleputswa</t>
  </si>
  <si>
    <t>DC18</t>
  </si>
  <si>
    <t>Total Lejweleputswa</t>
  </si>
  <si>
    <t>Setsoto</t>
  </si>
  <si>
    <t>FS191</t>
  </si>
  <si>
    <t>Dihlabeng</t>
  </si>
  <si>
    <t>FS192</t>
  </si>
  <si>
    <t>Nketoana</t>
  </si>
  <si>
    <t>FS193</t>
  </si>
  <si>
    <t>Maluti-a-Phofung</t>
  </si>
  <si>
    <t>FS194</t>
  </si>
  <si>
    <t>Phumelela</t>
  </si>
  <si>
    <t>FS195</t>
  </si>
  <si>
    <t>Mantsopa</t>
  </si>
  <si>
    <t>FS196</t>
  </si>
  <si>
    <t>Thabo Mofutsanyana</t>
  </si>
  <si>
    <t>DC19</t>
  </si>
  <si>
    <t>Total Thabo Mofutsanyana</t>
  </si>
  <si>
    <t>Moqhaka</t>
  </si>
  <si>
    <t>FS201</t>
  </si>
  <si>
    <t>Ngwathe</t>
  </si>
  <si>
    <t>FS203</t>
  </si>
  <si>
    <t>Metsimaholo</t>
  </si>
  <si>
    <t>FS204</t>
  </si>
  <si>
    <t>Mafube</t>
  </si>
  <si>
    <t>FS205</t>
  </si>
  <si>
    <t>Fezile Dabi</t>
  </si>
  <si>
    <t>DC20</t>
  </si>
  <si>
    <t>Total Fezile Dabi</t>
  </si>
  <si>
    <t>Total Free State</t>
  </si>
  <si>
    <t>Midvaal</t>
  </si>
  <si>
    <t>GT422</t>
  </si>
  <si>
    <t>Lesedi</t>
  </si>
  <si>
    <t>GT423</t>
  </si>
  <si>
    <t>Sedibeng</t>
  </si>
  <si>
    <t>DC42</t>
  </si>
  <si>
    <t>Total Sedibeng</t>
  </si>
  <si>
    <t>Merafong City</t>
  </si>
  <si>
    <t>GT484</t>
  </si>
  <si>
    <t>Rand West City</t>
  </si>
  <si>
    <t>GT485</t>
  </si>
  <si>
    <t>West Rand</t>
  </si>
  <si>
    <t>DC48</t>
  </si>
  <si>
    <t>Total West Rand</t>
  </si>
  <si>
    <t>Total Gauteng</t>
  </si>
  <si>
    <t>Umdoni</t>
  </si>
  <si>
    <t>KZN212</t>
  </si>
  <si>
    <t>Umzumbe</t>
  </si>
  <si>
    <t>KZN213</t>
  </si>
  <si>
    <t>uMuziwabantu</t>
  </si>
  <si>
    <t>KZN214</t>
  </si>
  <si>
    <t>Ray Nkonyeni</t>
  </si>
  <si>
    <t>KZN216</t>
  </si>
  <si>
    <t>Ugu</t>
  </si>
  <si>
    <t>DC21</t>
  </si>
  <si>
    <t>Total Ugu</t>
  </si>
  <si>
    <t>uMshwathi</t>
  </si>
  <si>
    <t>KZN221</t>
  </si>
  <si>
    <t>uMngeni</t>
  </si>
  <si>
    <t>KZN222</t>
  </si>
  <si>
    <t>Mpofana</t>
  </si>
  <si>
    <t>KZN223</t>
  </si>
  <si>
    <t>Impendle</t>
  </si>
  <si>
    <t>KZN224</t>
  </si>
  <si>
    <t>Mkhambathini</t>
  </si>
  <si>
    <t>KZN226</t>
  </si>
  <si>
    <t>Richmond</t>
  </si>
  <si>
    <t>KZN227</t>
  </si>
  <si>
    <t>uMgungundlovu</t>
  </si>
  <si>
    <t>DC22</t>
  </si>
  <si>
    <t>Total uMgungundlovu</t>
  </si>
  <si>
    <t>Okhahlamba</t>
  </si>
  <si>
    <t>KZN235</t>
  </si>
  <si>
    <t>Inkosi Langalibalele</t>
  </si>
  <si>
    <t>KZN237</t>
  </si>
  <si>
    <t>Alfred Duma</t>
  </si>
  <si>
    <t>KZN238</t>
  </si>
  <si>
    <t>Uthukela</t>
  </si>
  <si>
    <t>DC23</t>
  </si>
  <si>
    <t>Total Uthukela</t>
  </si>
  <si>
    <t>Endumeni</t>
  </si>
  <si>
    <t>KZN241</t>
  </si>
  <si>
    <t>Nquthu</t>
  </si>
  <si>
    <t>KZN242</t>
  </si>
  <si>
    <t>Msinga</t>
  </si>
  <si>
    <t>KZN244</t>
  </si>
  <si>
    <t>Umvoti</t>
  </si>
  <si>
    <t>KZN245</t>
  </si>
  <si>
    <t>Umzinyathi</t>
  </si>
  <si>
    <t>DC24</t>
  </si>
  <si>
    <t>Total Umzinyathi</t>
  </si>
  <si>
    <t>Emadlangeni</t>
  </si>
  <si>
    <t>KZN253</t>
  </si>
  <si>
    <t>Dannhauser</t>
  </si>
  <si>
    <t>KZN254</t>
  </si>
  <si>
    <t>Amajuba</t>
  </si>
  <si>
    <t>DC25</t>
  </si>
  <si>
    <t>Total Amajuba</t>
  </si>
  <si>
    <t>eDumbe</t>
  </si>
  <si>
    <t>KZN261</t>
  </si>
  <si>
    <t>uPhongolo</t>
  </si>
  <si>
    <t>KZN262</t>
  </si>
  <si>
    <t>Abaqulusi</t>
  </si>
  <si>
    <t>KZN263</t>
  </si>
  <si>
    <t>Nongoma</t>
  </si>
  <si>
    <t>KZN265</t>
  </si>
  <si>
    <t>Ulundi</t>
  </si>
  <si>
    <t>KZN266</t>
  </si>
  <si>
    <t>Zululand</t>
  </si>
  <si>
    <t>DC26</t>
  </si>
  <si>
    <t>Total Zululand</t>
  </si>
  <si>
    <t>Umhlabuyalingana</t>
  </si>
  <si>
    <t>KZN271</t>
  </si>
  <si>
    <t>Jozini</t>
  </si>
  <si>
    <t>KZN272</t>
  </si>
  <si>
    <t>Mtubatuba</t>
  </si>
  <si>
    <t>KZN275</t>
  </si>
  <si>
    <t>Hlabisa Big Five</t>
  </si>
  <si>
    <t>KZN276</t>
  </si>
  <si>
    <t>Umkhanyakude</t>
  </si>
  <si>
    <t>DC27</t>
  </si>
  <si>
    <t>Total Umkhanyakude</t>
  </si>
  <si>
    <t>Mfolozi</t>
  </si>
  <si>
    <t>KZN281</t>
  </si>
  <si>
    <t>uMlalazi</t>
  </si>
  <si>
    <t>KZN284</t>
  </si>
  <si>
    <t>Mthonjaneni</t>
  </si>
  <si>
    <t>KZN285</t>
  </si>
  <si>
    <t>Nkandla</t>
  </si>
  <si>
    <t>KZN286</t>
  </si>
  <si>
    <t>King Cetshwayo</t>
  </si>
  <si>
    <t>DC28</t>
  </si>
  <si>
    <t>Total King Cetshwayo</t>
  </si>
  <si>
    <t>Mandeni</t>
  </si>
  <si>
    <t>KZN291</t>
  </si>
  <si>
    <t>KwaDukuza</t>
  </si>
  <si>
    <t>KZN292</t>
  </si>
  <si>
    <t>Ndwedwe</t>
  </si>
  <si>
    <t>KZN293</t>
  </si>
  <si>
    <t>Maphumulo</t>
  </si>
  <si>
    <t>KZN294</t>
  </si>
  <si>
    <t>iLembe</t>
  </si>
  <si>
    <t>DC29</t>
  </si>
  <si>
    <t>Total iLembe</t>
  </si>
  <si>
    <t>Greater Kokstad</t>
  </si>
  <si>
    <t>KZN433</t>
  </si>
  <si>
    <t>Johannes Phumani Phungula</t>
  </si>
  <si>
    <t>KZN434</t>
  </si>
  <si>
    <t>Umzimkhulu</t>
  </si>
  <si>
    <t>KZN435</t>
  </si>
  <si>
    <t>Dr Nkosazana Dlamini Zuma</t>
  </si>
  <si>
    <t>KZN436</t>
  </si>
  <si>
    <t>Harry Gwala</t>
  </si>
  <si>
    <t>DC43</t>
  </si>
  <si>
    <t>Total Harry Gwala</t>
  </si>
  <si>
    <t>Total Kwazulu-Natal</t>
  </si>
  <si>
    <t>Greater Giyani</t>
  </si>
  <si>
    <t>LIM331</t>
  </si>
  <si>
    <t>Greater Letaba</t>
  </si>
  <si>
    <t>LIM332</t>
  </si>
  <si>
    <t>Greater Tzaneen</t>
  </si>
  <si>
    <t>LIM333</t>
  </si>
  <si>
    <t>Ba-Phalaborwa</t>
  </si>
  <si>
    <t>LIM334</t>
  </si>
  <si>
    <t>Maruleng</t>
  </si>
  <si>
    <t>LIM335</t>
  </si>
  <si>
    <t>Mopani</t>
  </si>
  <si>
    <t>DC33</t>
  </si>
  <si>
    <t>Total Mopani</t>
  </si>
  <si>
    <t>Musina</t>
  </si>
  <si>
    <t>LIM341</t>
  </si>
  <si>
    <t>Thulamela</t>
  </si>
  <si>
    <t>LIM343</t>
  </si>
  <si>
    <t>Makhado</t>
  </si>
  <si>
    <t>LIM344</t>
  </si>
  <si>
    <t>Collins Chabane</t>
  </si>
  <si>
    <t>LIM345</t>
  </si>
  <si>
    <t>Vhembe</t>
  </si>
  <si>
    <t>DC34</t>
  </si>
  <si>
    <t>Total Vhembe</t>
  </si>
  <si>
    <t>Blouberg</t>
  </si>
  <si>
    <t>LIM351</t>
  </si>
  <si>
    <t>Molemole</t>
  </si>
  <si>
    <t>LIM353</t>
  </si>
  <si>
    <t>Lepelle-Nkumpi</t>
  </si>
  <si>
    <t>LIM355</t>
  </si>
  <si>
    <t>Capricorn</t>
  </si>
  <si>
    <t>DC35</t>
  </si>
  <si>
    <t>Total Capricorn</t>
  </si>
  <si>
    <t>Thabazimbi</t>
  </si>
  <si>
    <t>LIM361</t>
  </si>
  <si>
    <t>Lephalale</t>
  </si>
  <si>
    <t>LIM362</t>
  </si>
  <si>
    <t>Bela Bela</t>
  </si>
  <si>
    <t>LIM366</t>
  </si>
  <si>
    <t>Mogalakwena</t>
  </si>
  <si>
    <t>LIM367</t>
  </si>
  <si>
    <t>Modimolle-Mookgopong</t>
  </si>
  <si>
    <t>LIM368</t>
  </si>
  <si>
    <t>Waterberg</t>
  </si>
  <si>
    <t>DC36</t>
  </si>
  <si>
    <t>Total Waterberg</t>
  </si>
  <si>
    <t>Ephraim Mogale</t>
  </si>
  <si>
    <t>LIM471</t>
  </si>
  <si>
    <t>Elias Motsoaledi</t>
  </si>
  <si>
    <t>LIM472</t>
  </si>
  <si>
    <t>Makhuduthamaga</t>
  </si>
  <si>
    <t>LIM473</t>
  </si>
  <si>
    <t>Tubatse Fetakgomo</t>
  </si>
  <si>
    <t>LIM476</t>
  </si>
  <si>
    <t>Sekhukhune</t>
  </si>
  <si>
    <t>DC47</t>
  </si>
  <si>
    <t>Total Sekhukhune</t>
  </si>
  <si>
    <t>Total Limpopo</t>
  </si>
  <si>
    <t>Albert Luthuli</t>
  </si>
  <si>
    <t>MP301</t>
  </si>
  <si>
    <t>Msukaligwa</t>
  </si>
  <si>
    <t>MP302</t>
  </si>
  <si>
    <t>Mkhondo</t>
  </si>
  <si>
    <t>MP303</t>
  </si>
  <si>
    <t>Pixley Ka Seme (MP)</t>
  </si>
  <si>
    <t>MP304</t>
  </si>
  <si>
    <t>Lekwa</t>
  </si>
  <si>
    <t>MP305</t>
  </si>
  <si>
    <t>Dipaleseng</t>
  </si>
  <si>
    <t>MP306</t>
  </si>
  <si>
    <t>Gert Sibande</t>
  </si>
  <si>
    <t>DC30</t>
  </si>
  <si>
    <t>Total Gert Sibande</t>
  </si>
  <si>
    <t>Victor Khanye</t>
  </si>
  <si>
    <t>MP311</t>
  </si>
  <si>
    <t>Emakhazeni</t>
  </si>
  <si>
    <t>MP314</t>
  </si>
  <si>
    <t>Thembisile Hani</t>
  </si>
  <si>
    <t>MP315</t>
  </si>
  <si>
    <t>Dr J.S. Moroka</t>
  </si>
  <si>
    <t>MP316</t>
  </si>
  <si>
    <t>Nkangala</t>
  </si>
  <si>
    <t>DC31</t>
  </si>
  <si>
    <t>Total Nkangala</t>
  </si>
  <si>
    <t>Thaba Chweu</t>
  </si>
  <si>
    <t>MP321</t>
  </si>
  <si>
    <t>Nkomazi</t>
  </si>
  <si>
    <t>MP324</t>
  </si>
  <si>
    <t>Bushbuckridge</t>
  </si>
  <si>
    <t>MP325</t>
  </si>
  <si>
    <t>Ehlanzeni</t>
  </si>
  <si>
    <t>DC32</t>
  </si>
  <si>
    <t>Total Ehlanzeni</t>
  </si>
  <si>
    <t>Total Mpumalanga</t>
  </si>
  <si>
    <t>Joe Morolong</t>
  </si>
  <si>
    <t>NC451</t>
  </si>
  <si>
    <t>Ga-Segonyana</t>
  </si>
  <si>
    <t>NC452</t>
  </si>
  <si>
    <t>Gamagara</t>
  </si>
  <si>
    <t>NC453</t>
  </si>
  <si>
    <t>John Taolo Gaetsewe</t>
  </si>
  <si>
    <t>DC45</t>
  </si>
  <si>
    <t>Total John Taolo Gaetsewe</t>
  </si>
  <si>
    <t>Richtersveld</t>
  </si>
  <si>
    <t>NC061</t>
  </si>
  <si>
    <t>Nama Khoi</t>
  </si>
  <si>
    <t>NC062</t>
  </si>
  <si>
    <t>Kamiesberg</t>
  </si>
  <si>
    <t>NC064</t>
  </si>
  <si>
    <t>Hantam</t>
  </si>
  <si>
    <t>NC065</t>
  </si>
  <si>
    <t>Karoo Hoogland</t>
  </si>
  <si>
    <t>NC066</t>
  </si>
  <si>
    <t>Khai-Ma</t>
  </si>
  <si>
    <t>NC067</t>
  </si>
  <si>
    <t>Namakwa</t>
  </si>
  <si>
    <t>DC6</t>
  </si>
  <si>
    <t>Total Namakwa</t>
  </si>
  <si>
    <t>Ubuntu</t>
  </si>
  <si>
    <t>NC071</t>
  </si>
  <si>
    <t>Umsobomvu</t>
  </si>
  <si>
    <t>NC072</t>
  </si>
  <si>
    <t>Emthanjeni</t>
  </si>
  <si>
    <t>NC073</t>
  </si>
  <si>
    <t>Kareeberg</t>
  </si>
  <si>
    <t>NC074</t>
  </si>
  <si>
    <t>Renosterberg</t>
  </si>
  <si>
    <t>NC075</t>
  </si>
  <si>
    <t>Thembelihle</t>
  </si>
  <si>
    <t>NC076</t>
  </si>
  <si>
    <t>Siyathemba</t>
  </si>
  <si>
    <t>NC077</t>
  </si>
  <si>
    <t>Siyancuma</t>
  </si>
  <si>
    <t>NC078</t>
  </si>
  <si>
    <t>Pixley Ka Seme (NC)</t>
  </si>
  <si>
    <t>DC7</t>
  </si>
  <si>
    <t>Total Pixley ka Seme (NC)</t>
  </si>
  <si>
    <t>!Kai! Garib</t>
  </si>
  <si>
    <t>NC082</t>
  </si>
  <si>
    <t>!Kheis</t>
  </si>
  <si>
    <t>NC084</t>
  </si>
  <si>
    <t>Tsantsabane</t>
  </si>
  <si>
    <t>NC085</t>
  </si>
  <si>
    <t>Kgatelopele</t>
  </si>
  <si>
    <t>NC086</t>
  </si>
  <si>
    <t>Dawid Kruiper</t>
  </si>
  <si>
    <t>NC087</t>
  </si>
  <si>
    <t>Z F Mgcawu</t>
  </si>
  <si>
    <t>DC8</t>
  </si>
  <si>
    <t>Total Z F Mgcawu</t>
  </si>
  <si>
    <t>Dikgatlong</t>
  </si>
  <si>
    <t>NC092</t>
  </si>
  <si>
    <t>Magareng</t>
  </si>
  <si>
    <t>NC093</t>
  </si>
  <si>
    <t>Phokwane</t>
  </si>
  <si>
    <t>NC094</t>
  </si>
  <si>
    <t>Frances Baard</t>
  </si>
  <si>
    <t>DC9</t>
  </si>
  <si>
    <t>Total Frances Baard</t>
  </si>
  <si>
    <t>Total Northern Cape</t>
  </si>
  <si>
    <t>Moretele</t>
  </si>
  <si>
    <t>NW371</t>
  </si>
  <si>
    <t>Kgetlengrivier</t>
  </si>
  <si>
    <t>NW374</t>
  </si>
  <si>
    <t>Moses Kotane</t>
  </si>
  <si>
    <t>NW375</t>
  </si>
  <si>
    <t>Bojanala Platinum</t>
  </si>
  <si>
    <t>DC37</t>
  </si>
  <si>
    <t>Total Bojanala Platinum</t>
  </si>
  <si>
    <t>Ratlou</t>
  </si>
  <si>
    <t>NW381</t>
  </si>
  <si>
    <t>Tswaing</t>
  </si>
  <si>
    <t>NW382</t>
  </si>
  <si>
    <t>Mafikeng</t>
  </si>
  <si>
    <t>NW383</t>
  </si>
  <si>
    <t>Ditsobotla</t>
  </si>
  <si>
    <t>NW384</t>
  </si>
  <si>
    <t>Ramotshere Moiloa</t>
  </si>
  <si>
    <t>NW385</t>
  </si>
  <si>
    <t>Ngaka Modiri Molema</t>
  </si>
  <si>
    <t>DC38</t>
  </si>
  <si>
    <t>Total Ngaka Modiri Molema</t>
  </si>
  <si>
    <t>Naledi (NW)</t>
  </si>
  <si>
    <t>NW392</t>
  </si>
  <si>
    <t>Mamusa</t>
  </si>
  <si>
    <t>NW393</t>
  </si>
  <si>
    <t>Greater Taung</t>
  </si>
  <si>
    <t>NW394</t>
  </si>
  <si>
    <t>Lekwa-Teemane</t>
  </si>
  <si>
    <t>NW396</t>
  </si>
  <si>
    <t>Kagisano-Molopo</t>
  </si>
  <si>
    <t>NW397</t>
  </si>
  <si>
    <t>Dr Ruth Segomotsi Mompati</t>
  </si>
  <si>
    <t>DC39</t>
  </si>
  <si>
    <t>Total Dr Ruth Segomotsi Mompati</t>
  </si>
  <si>
    <t>Maquassi Hills</t>
  </si>
  <si>
    <t>NW404</t>
  </si>
  <si>
    <t>Dr Kenneth Kaunda</t>
  </si>
  <si>
    <t>DC40</t>
  </si>
  <si>
    <t>Total Dr Kenneth Kaunda</t>
  </si>
  <si>
    <t>Total North West</t>
  </si>
  <si>
    <t>Matzikama</t>
  </si>
  <si>
    <t>WC011</t>
  </si>
  <si>
    <t>Cederberg</t>
  </si>
  <si>
    <t>WC012</t>
  </si>
  <si>
    <t>Bergrivier</t>
  </si>
  <si>
    <t>WC013</t>
  </si>
  <si>
    <t>Saldanha Bay</t>
  </si>
  <si>
    <t>WC014</t>
  </si>
  <si>
    <t>Swartland</t>
  </si>
  <si>
    <t>WC015</t>
  </si>
  <si>
    <t>West Coast</t>
  </si>
  <si>
    <t>DC1</t>
  </si>
  <si>
    <t>Total West Coast</t>
  </si>
  <si>
    <t>Witzenberg</t>
  </si>
  <si>
    <t>WC022</t>
  </si>
  <si>
    <t>Breede Valley</t>
  </si>
  <si>
    <t>WC025</t>
  </si>
  <si>
    <t>Langeberg</t>
  </si>
  <si>
    <t>WC026</t>
  </si>
  <si>
    <t>Cape Winelands DM</t>
  </si>
  <si>
    <t>DC2</t>
  </si>
  <si>
    <t>Total Cape Winelands</t>
  </si>
  <si>
    <t>Theewaterskloof</t>
  </si>
  <si>
    <t>WC031</t>
  </si>
  <si>
    <t>Overstrand</t>
  </si>
  <si>
    <t>WC032</t>
  </si>
  <si>
    <t>Cape Agulhas</t>
  </si>
  <si>
    <t>WC033</t>
  </si>
  <si>
    <t>Swellendam</t>
  </si>
  <si>
    <t>WC034</t>
  </si>
  <si>
    <t>Overberg</t>
  </si>
  <si>
    <t>DC3</t>
  </si>
  <si>
    <t>Total Overberg</t>
  </si>
  <si>
    <t>Kannaland</t>
  </si>
  <si>
    <t>WC041</t>
  </si>
  <si>
    <t>Hessequa</t>
  </si>
  <si>
    <t>WC042</t>
  </si>
  <si>
    <t>Mossel Bay</t>
  </si>
  <si>
    <t>WC043</t>
  </si>
  <si>
    <t>Oudtshoorn</t>
  </si>
  <si>
    <t>WC045</t>
  </si>
  <si>
    <t>Bitou</t>
  </si>
  <si>
    <t>WC047</t>
  </si>
  <si>
    <t>Knysna</t>
  </si>
  <si>
    <t>WC048</t>
  </si>
  <si>
    <t>Garden Route</t>
  </si>
  <si>
    <t>DC4</t>
  </si>
  <si>
    <t>Total Garden Route</t>
  </si>
  <si>
    <t>Laingsburg</t>
  </si>
  <si>
    <t>WC051</t>
  </si>
  <si>
    <t>Prince Albert</t>
  </si>
  <si>
    <t>WC052</t>
  </si>
  <si>
    <t>Beaufort West</t>
  </si>
  <si>
    <t>WC053</t>
  </si>
  <si>
    <t>Central Karoo</t>
  </si>
  <si>
    <t>DC5</t>
  </si>
  <si>
    <t>Total Central Karoo</t>
  </si>
  <si>
    <t>Total Western Cape</t>
  </si>
  <si>
    <t>Total National</t>
  </si>
  <si>
    <t>Total Top 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</si>
</sst>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_);_(* \(#,##0\);_(* &quot;- &quot;?_);_(@_)"/>
    <numFmt numFmtId="165" formatCode="_(* #,##0,_);_(* \(#,##0,\);_(* &quot;- &quot;?_);_(@_)"/>
    <numFmt numFmtId="166" formatCode="0.0%;\(0.0%\);_(* &quot; - &quot;?_);_(@_)"/>
  </numFmts>
  <fonts count="10" x14ac:knownFonts="1">
    <font>
      <sz val="10"/>
      <color rgb="FF000000"/>
      <name val="ARIAL"/>
    </font>
    <font>
      <sz val="10"/>
      <color rgb="FF000000"/>
      <name val="Arial Narrow"/>
      <family val="2"/>
    </font>
    <font>
      <b/>
      <sz val="11"/>
      <color rgb="FF000000"/>
      <name val="Arial Narrow"/>
      <family val="2"/>
    </font>
    <font>
      <b/>
      <sz val="11"/>
      <color rgb="FF000000"/>
      <name val="Arial Narrow"/>
      <family val="2"/>
    </font>
    <font>
      <b/>
      <sz val="11"/>
      <color indexed="8"/>
      <name val="Arial Narrow"/>
      <family val="2"/>
    </font>
    <font>
      <b/>
      <sz val="12"/>
      <color indexed="8"/>
      <name val="Arial"/>
      <family val="2"/>
    </font>
    <font>
      <b/>
      <sz val="10"/>
      <color indexed="8"/>
      <name val="Arial Narrow"/>
      <family val="2"/>
    </font>
    <font>
      <sz val="10"/>
      <name val="Arial Narrow"/>
      <family val="2"/>
    </font>
    <font>
      <sz val="10"/>
      <color indexed="8"/>
      <name val="Arial Narrow"/>
      <family val="2"/>
    </font>
    <font>
      <b/>
      <sz val="10"/>
      <name val="Arial Narrow"/>
      <family val="2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31">
    <xf numFmtId="0" fontId="0" fillId="0" borderId="0" xfId="0"/>
    <xf numFmtId="0" fontId="4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6" fillId="0" borderId="2" xfId="0" applyFont="1" applyBorder="1" applyAlignment="1">
      <alignment wrapText="1"/>
    </xf>
    <xf numFmtId="0" fontId="6" fillId="0" borderId="3" xfId="0" applyFont="1" applyBorder="1" applyAlignment="1">
      <alignment wrapText="1"/>
    </xf>
    <xf numFmtId="0" fontId="6" fillId="0" borderId="4" xfId="0" applyFont="1" applyBorder="1" applyAlignment="1">
      <alignment horizontal="center" wrapText="1"/>
    </xf>
    <xf numFmtId="0" fontId="7" fillId="0" borderId="4" xfId="0" applyFont="1" applyBorder="1"/>
    <xf numFmtId="0" fontId="7" fillId="0" borderId="0" xfId="0" applyFont="1"/>
    <xf numFmtId="0" fontId="6" fillId="0" borderId="9" xfId="0" applyFont="1" applyBorder="1" applyAlignment="1">
      <alignment wrapText="1"/>
    </xf>
    <xf numFmtId="0" fontId="6" fillId="0" borderId="10" xfId="0" applyFont="1" applyBorder="1" applyAlignment="1">
      <alignment wrapText="1"/>
    </xf>
    <xf numFmtId="0" fontId="6" fillId="0" borderId="11" xfId="0" applyFont="1" applyBorder="1" applyAlignment="1">
      <alignment horizontal="center" wrapText="1"/>
    </xf>
    <xf numFmtId="0" fontId="6" fillId="0" borderId="9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0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top" wrapText="1"/>
    </xf>
    <xf numFmtId="0" fontId="6" fillId="0" borderId="12" xfId="0" applyFont="1" applyBorder="1" applyAlignment="1">
      <alignment horizontal="center" vertical="top" wrapText="1"/>
    </xf>
    <xf numFmtId="0" fontId="6" fillId="0" borderId="13" xfId="0" applyFont="1" applyBorder="1" applyAlignment="1">
      <alignment horizontal="center" vertical="top" wrapText="1"/>
    </xf>
    <xf numFmtId="0" fontId="7" fillId="0" borderId="3" xfId="0" applyFont="1" applyBorder="1"/>
    <xf numFmtId="0" fontId="7" fillId="0" borderId="13" xfId="0" applyFont="1" applyBorder="1"/>
    <xf numFmtId="0" fontId="7" fillId="0" borderId="14" xfId="0" applyFont="1" applyBorder="1"/>
    <xf numFmtId="0" fontId="7" fillId="0" borderId="15" xfId="0" applyFont="1" applyBorder="1"/>
    <xf numFmtId="0" fontId="7" fillId="0" borderId="16" xfId="0" applyFont="1" applyBorder="1"/>
    <xf numFmtId="0" fontId="7" fillId="0" borderId="17" xfId="0" applyFont="1" applyBorder="1"/>
    <xf numFmtId="0" fontId="7" fillId="0" borderId="18" xfId="0" applyFont="1" applyBorder="1"/>
    <xf numFmtId="0" fontId="7" fillId="0" borderId="19" xfId="0" applyFont="1" applyBorder="1"/>
    <xf numFmtId="0" fontId="6" fillId="0" borderId="17" xfId="0" applyFont="1" applyBorder="1" applyAlignment="1">
      <alignment wrapText="1"/>
    </xf>
    <xf numFmtId="0" fontId="6" fillId="0" borderId="18" xfId="0" applyFont="1" applyBorder="1" applyAlignment="1">
      <alignment wrapText="1"/>
    </xf>
    <xf numFmtId="0" fontId="7" fillId="0" borderId="20" xfId="0" applyFont="1" applyBorder="1"/>
    <xf numFmtId="0" fontId="7" fillId="0" borderId="21" xfId="0" applyFont="1" applyBorder="1"/>
    <xf numFmtId="0" fontId="7" fillId="0" borderId="22" xfId="0" applyFont="1" applyBorder="1"/>
    <xf numFmtId="0" fontId="8" fillId="0" borderId="18" xfId="0" applyFont="1" applyBorder="1" applyAlignment="1">
      <alignment horizontal="left" indent="1"/>
    </xf>
    <xf numFmtId="0" fontId="8" fillId="0" borderId="17" xfId="0" applyFont="1" applyBorder="1" applyAlignment="1">
      <alignment wrapText="1"/>
    </xf>
    <xf numFmtId="0" fontId="7" fillId="0" borderId="18" xfId="0" applyFont="1" applyBorder="1" applyAlignment="1">
      <alignment horizontal="left" indent="1"/>
    </xf>
    <xf numFmtId="0" fontId="6" fillId="0" borderId="17" xfId="0" applyFont="1" applyBorder="1"/>
    <xf numFmtId="0" fontId="6" fillId="0" borderId="18" xfId="0" applyFont="1" applyBorder="1"/>
    <xf numFmtId="0" fontId="7" fillId="0" borderId="9" xfId="0" applyFont="1" applyBorder="1"/>
    <xf numFmtId="0" fontId="7" fillId="0" borderId="10" xfId="0" applyFont="1" applyBorder="1"/>
    <xf numFmtId="0" fontId="7" fillId="0" borderId="11" xfId="0" applyFont="1" applyBorder="1"/>
    <xf numFmtId="164" fontId="7" fillId="0" borderId="0" xfId="0" applyNumberFormat="1" applyFont="1" applyAlignment="1">
      <alignment horizontal="left" indent="2"/>
    </xf>
    <xf numFmtId="0" fontId="6" fillId="0" borderId="18" xfId="0" applyFont="1" applyBorder="1" applyAlignment="1">
      <alignment horizontal="left"/>
    </xf>
    <xf numFmtId="0" fontId="8" fillId="0" borderId="10" xfId="0" applyFont="1" applyBorder="1" applyAlignment="1">
      <alignment horizontal="left" indent="1"/>
    </xf>
    <xf numFmtId="0" fontId="8" fillId="0" borderId="9" xfId="0" applyFont="1" applyBorder="1" applyAlignment="1">
      <alignment wrapText="1"/>
    </xf>
    <xf numFmtId="0" fontId="0" fillId="0" borderId="19" xfId="0" applyBorder="1"/>
    <xf numFmtId="0" fontId="0" fillId="0" borderId="19" xfId="0" applyBorder="1" applyAlignment="1">
      <alignment horizontal="left" indent="1"/>
    </xf>
    <xf numFmtId="0" fontId="8" fillId="0" borderId="19" xfId="0" applyFont="1" applyBorder="1" applyAlignment="1">
      <alignment wrapText="1"/>
    </xf>
    <xf numFmtId="0" fontId="0" fillId="0" borderId="13" xfId="0" applyBorder="1"/>
    <xf numFmtId="0" fontId="0" fillId="0" borderId="13" xfId="0" applyBorder="1" applyAlignment="1">
      <alignment horizontal="left" indent="1"/>
    </xf>
    <xf numFmtId="0" fontId="0" fillId="0" borderId="17" xfId="0" applyBorder="1"/>
    <xf numFmtId="0" fontId="0" fillId="0" borderId="20" xfId="0" applyBorder="1"/>
    <xf numFmtId="0" fontId="0" fillId="0" borderId="21" xfId="0" applyBorder="1"/>
    <xf numFmtId="0" fontId="0" fillId="0" borderId="23" xfId="0" applyBorder="1"/>
    <xf numFmtId="0" fontId="0" fillId="0" borderId="22" xfId="0" applyBorder="1"/>
    <xf numFmtId="0" fontId="2" fillId="0" borderId="13" xfId="0" applyFont="1" applyBorder="1" applyAlignment="1">
      <alignment wrapText="1"/>
    </xf>
    <xf numFmtId="0" fontId="2" fillId="0" borderId="13" xfId="0" applyFont="1" applyBorder="1" applyAlignment="1">
      <alignment horizontal="left" wrapText="1" indent="1"/>
    </xf>
    <xf numFmtId="0" fontId="1" fillId="0" borderId="13" xfId="0" applyFont="1" applyBorder="1" applyAlignment="1">
      <alignment horizontal="left" wrapText="1"/>
    </xf>
    <xf numFmtId="0" fontId="1" fillId="0" borderId="13" xfId="0" applyFont="1" applyBorder="1" applyAlignment="1">
      <alignment horizontal="left" wrapText="1" indent="1"/>
    </xf>
    <xf numFmtId="0" fontId="1" fillId="0" borderId="17" xfId="0" applyFont="1" applyBorder="1" applyAlignment="1">
      <alignment horizontal="left" wrapText="1"/>
    </xf>
    <xf numFmtId="0" fontId="3" fillId="0" borderId="13" xfId="0" applyFont="1" applyBorder="1" applyAlignment="1">
      <alignment horizontal="right"/>
    </xf>
    <xf numFmtId="0" fontId="3" fillId="0" borderId="13" xfId="0" applyFont="1" applyBorder="1" applyAlignment="1">
      <alignment horizontal="left"/>
    </xf>
    <xf numFmtId="0" fontId="3" fillId="0" borderId="17" xfId="0" applyFont="1" applyBorder="1" applyAlignment="1">
      <alignment horizontal="right"/>
    </xf>
    <xf numFmtId="0" fontId="3" fillId="0" borderId="11" xfId="0" applyFont="1" applyBorder="1" applyAlignment="1">
      <alignment horizontal="right"/>
    </xf>
    <xf numFmtId="0" fontId="3" fillId="0" borderId="11" xfId="0" applyFont="1" applyBorder="1" applyAlignment="1">
      <alignment horizontal="left"/>
    </xf>
    <xf numFmtId="0" fontId="3" fillId="0" borderId="9" xfId="0" applyFont="1" applyBorder="1" applyAlignment="1">
      <alignment horizontal="right"/>
    </xf>
    <xf numFmtId="165" fontId="7" fillId="0" borderId="20" xfId="0" applyNumberFormat="1" applyFont="1" applyBorder="1"/>
    <xf numFmtId="165" fontId="7" fillId="0" borderId="21" xfId="0" applyNumberFormat="1" applyFont="1" applyBorder="1"/>
    <xf numFmtId="165" fontId="7" fillId="0" borderId="22" xfId="0" applyNumberFormat="1" applyFont="1" applyBorder="1"/>
    <xf numFmtId="165" fontId="7" fillId="0" borderId="23" xfId="0" applyNumberFormat="1" applyFont="1" applyBorder="1"/>
    <xf numFmtId="165" fontId="9" fillId="0" borderId="20" xfId="0" applyNumberFormat="1" applyFont="1" applyBorder="1"/>
    <xf numFmtId="165" fontId="9" fillId="0" borderId="21" xfId="0" applyNumberFormat="1" applyFont="1" applyBorder="1"/>
    <xf numFmtId="165" fontId="9" fillId="0" borderId="23" xfId="0" applyNumberFormat="1" applyFont="1" applyBorder="1"/>
    <xf numFmtId="165" fontId="9" fillId="0" borderId="9" xfId="0" applyNumberFormat="1" applyFont="1" applyBorder="1"/>
    <xf numFmtId="165" fontId="9" fillId="0" borderId="24" xfId="0" applyNumberFormat="1" applyFont="1" applyBorder="1"/>
    <xf numFmtId="165" fontId="9" fillId="0" borderId="1" xfId="0" applyNumberFormat="1" applyFont="1" applyBorder="1"/>
    <xf numFmtId="165" fontId="9" fillId="0" borderId="25" xfId="0" applyNumberFormat="1" applyFont="1" applyBorder="1"/>
    <xf numFmtId="165" fontId="7" fillId="0" borderId="0" xfId="0" applyNumberFormat="1" applyFont="1"/>
    <xf numFmtId="165" fontId="0" fillId="0" borderId="0" xfId="0" applyNumberFormat="1"/>
    <xf numFmtId="165" fontId="1" fillId="0" borderId="20" xfId="0" applyNumberFormat="1" applyFont="1" applyBorder="1" applyAlignment="1">
      <alignment horizontal="right"/>
    </xf>
    <xf numFmtId="165" fontId="1" fillId="0" borderId="21" xfId="0" applyNumberFormat="1" applyFont="1" applyBorder="1" applyAlignment="1">
      <alignment horizontal="right"/>
    </xf>
    <xf numFmtId="165" fontId="1" fillId="0" borderId="23" xfId="0" applyNumberFormat="1" applyFont="1" applyBorder="1" applyAlignment="1">
      <alignment horizontal="right"/>
    </xf>
    <xf numFmtId="165" fontId="3" fillId="0" borderId="20" xfId="0" applyNumberFormat="1" applyFont="1" applyBorder="1" applyAlignment="1">
      <alignment horizontal="right"/>
    </xf>
    <xf numFmtId="165" fontId="3" fillId="0" borderId="21" xfId="0" applyNumberFormat="1" applyFont="1" applyBorder="1" applyAlignment="1">
      <alignment horizontal="right"/>
    </xf>
    <xf numFmtId="165" fontId="3" fillId="0" borderId="23" xfId="0" applyNumberFormat="1" applyFont="1" applyBorder="1" applyAlignment="1">
      <alignment horizontal="right"/>
    </xf>
    <xf numFmtId="165" fontId="3" fillId="0" borderId="25" xfId="0" applyNumberFormat="1" applyFont="1" applyBorder="1" applyAlignment="1">
      <alignment horizontal="right"/>
    </xf>
    <xf numFmtId="165" fontId="3" fillId="0" borderId="24" xfId="0" applyNumberFormat="1" applyFont="1" applyBorder="1" applyAlignment="1">
      <alignment horizontal="right"/>
    </xf>
    <xf numFmtId="165" fontId="3" fillId="0" borderId="27" xfId="0" applyNumberFormat="1" applyFont="1" applyBorder="1" applyAlignment="1">
      <alignment horizontal="right"/>
    </xf>
    <xf numFmtId="165" fontId="7" fillId="0" borderId="25" xfId="0" applyNumberFormat="1" applyFont="1" applyBorder="1"/>
    <xf numFmtId="165" fontId="7" fillId="0" borderId="24" xfId="0" applyNumberFormat="1" applyFont="1" applyBorder="1"/>
    <xf numFmtId="165" fontId="7" fillId="0" borderId="27" xfId="0" applyNumberFormat="1" applyFont="1" applyBorder="1"/>
    <xf numFmtId="165" fontId="7" fillId="0" borderId="19" xfId="0" applyNumberFormat="1" applyFont="1" applyBorder="1"/>
    <xf numFmtId="166" fontId="7" fillId="0" borderId="18" xfId="0" applyNumberFormat="1" applyFont="1" applyBorder="1"/>
    <xf numFmtId="166" fontId="9" fillId="0" borderId="18" xfId="0" applyNumberFormat="1" applyFont="1" applyBorder="1"/>
    <xf numFmtId="166" fontId="9" fillId="0" borderId="26" xfId="0" applyNumberFormat="1" applyFont="1" applyBorder="1"/>
    <xf numFmtId="166" fontId="7" fillId="0" borderId="0" xfId="0" applyNumberFormat="1" applyFont="1"/>
    <xf numFmtId="166" fontId="0" fillId="0" borderId="0" xfId="0" applyNumberFormat="1"/>
    <xf numFmtId="166" fontId="1" fillId="0" borderId="23" xfId="0" applyNumberFormat="1" applyFont="1" applyBorder="1" applyAlignment="1">
      <alignment horizontal="right"/>
    </xf>
    <xf numFmtId="166" fontId="3" fillId="0" borderId="23" xfId="0" applyNumberFormat="1" applyFont="1" applyBorder="1" applyAlignment="1">
      <alignment horizontal="right"/>
    </xf>
    <xf numFmtId="166" fontId="3" fillId="0" borderId="27" xfId="0" applyNumberFormat="1" applyFont="1" applyBorder="1" applyAlignment="1">
      <alignment horizontal="right"/>
    </xf>
    <xf numFmtId="166" fontId="7" fillId="0" borderId="10" xfId="0" applyNumberFormat="1" applyFont="1" applyBorder="1"/>
    <xf numFmtId="166" fontId="7" fillId="0" borderId="19" xfId="0" applyNumberFormat="1" applyFont="1" applyBorder="1"/>
    <xf numFmtId="165" fontId="8" fillId="0" borderId="20" xfId="0" applyNumberFormat="1" applyFont="1" applyBorder="1" applyAlignment="1">
      <alignment horizontal="right" wrapText="1"/>
    </xf>
    <xf numFmtId="165" fontId="8" fillId="0" borderId="0" xfId="0" applyNumberFormat="1" applyFont="1" applyAlignment="1">
      <alignment horizontal="right" wrapText="1"/>
    </xf>
    <xf numFmtId="165" fontId="8" fillId="0" borderId="21" xfId="0" applyNumberFormat="1" applyFont="1" applyBorder="1" applyAlignment="1">
      <alignment horizontal="right" wrapText="1"/>
    </xf>
    <xf numFmtId="165" fontId="6" fillId="0" borderId="20" xfId="0" applyNumberFormat="1" applyFont="1" applyBorder="1" applyAlignment="1">
      <alignment horizontal="right"/>
    </xf>
    <xf numFmtId="165" fontId="6" fillId="0" borderId="0" xfId="0" applyNumberFormat="1" applyFont="1" applyAlignment="1">
      <alignment horizontal="right"/>
    </xf>
    <xf numFmtId="165" fontId="6" fillId="0" borderId="21" xfId="0" applyNumberFormat="1" applyFont="1" applyBorder="1" applyAlignment="1">
      <alignment horizontal="right"/>
    </xf>
    <xf numFmtId="165" fontId="6" fillId="0" borderId="20" xfId="0" applyNumberFormat="1" applyFont="1" applyBorder="1" applyAlignment="1">
      <alignment horizontal="right" wrapText="1"/>
    </xf>
    <xf numFmtId="165" fontId="6" fillId="0" borderId="0" xfId="0" applyNumberFormat="1" applyFont="1" applyAlignment="1">
      <alignment horizontal="right" wrapText="1"/>
    </xf>
    <xf numFmtId="165" fontId="6" fillId="0" borderId="21" xfId="0" applyNumberFormat="1" applyFont="1" applyBorder="1" applyAlignment="1">
      <alignment horizontal="right" wrapText="1"/>
    </xf>
    <xf numFmtId="165" fontId="8" fillId="0" borderId="25" xfId="0" applyNumberFormat="1" applyFont="1" applyBorder="1" applyAlignment="1">
      <alignment horizontal="right" wrapText="1"/>
    </xf>
    <xf numFmtId="165" fontId="8" fillId="0" borderId="1" xfId="0" applyNumberFormat="1" applyFont="1" applyBorder="1" applyAlignment="1">
      <alignment horizontal="right" wrapText="1"/>
    </xf>
    <xf numFmtId="165" fontId="8" fillId="0" borderId="24" xfId="0" applyNumberFormat="1" applyFont="1" applyBorder="1" applyAlignment="1">
      <alignment horizontal="right" wrapText="1"/>
    </xf>
    <xf numFmtId="165" fontId="8" fillId="0" borderId="19" xfId="0" applyNumberFormat="1" applyFont="1" applyBorder="1" applyAlignment="1">
      <alignment horizontal="right" wrapText="1"/>
    </xf>
    <xf numFmtId="166" fontId="8" fillId="0" borderId="19" xfId="0" applyNumberFormat="1" applyFont="1" applyBorder="1" applyAlignment="1">
      <alignment horizontal="right" wrapText="1"/>
    </xf>
    <xf numFmtId="166" fontId="1" fillId="0" borderId="20" xfId="0" applyNumberFormat="1" applyFont="1" applyBorder="1" applyAlignment="1">
      <alignment horizontal="right"/>
    </xf>
    <xf numFmtId="166" fontId="1" fillId="0" borderId="22" xfId="0" applyNumberFormat="1" applyFont="1" applyBorder="1" applyAlignment="1">
      <alignment horizontal="right"/>
    </xf>
    <xf numFmtId="166" fontId="3" fillId="0" borderId="20" xfId="0" applyNumberFormat="1" applyFont="1" applyBorder="1" applyAlignment="1">
      <alignment horizontal="right"/>
    </xf>
    <xf numFmtId="166" fontId="3" fillId="0" borderId="22" xfId="0" applyNumberFormat="1" applyFont="1" applyBorder="1" applyAlignment="1">
      <alignment horizontal="right"/>
    </xf>
    <xf numFmtId="166" fontId="3" fillId="0" borderId="25" xfId="0" applyNumberFormat="1" applyFont="1" applyBorder="1" applyAlignment="1">
      <alignment horizontal="right"/>
    </xf>
    <xf numFmtId="166" fontId="3" fillId="0" borderId="26" xfId="0" applyNumberFormat="1" applyFont="1" applyBorder="1" applyAlignment="1">
      <alignment horizontal="right"/>
    </xf>
    <xf numFmtId="0" fontId="6" fillId="0" borderId="5" xfId="0" applyFont="1" applyBorder="1" applyAlignment="1">
      <alignment horizontal="center" wrapText="1"/>
    </xf>
    <xf numFmtId="0" fontId="6" fillId="0" borderId="6" xfId="0" applyFont="1" applyBorder="1" applyAlignment="1">
      <alignment horizontal="center" wrapText="1"/>
    </xf>
    <xf numFmtId="0" fontId="6" fillId="0" borderId="7" xfId="0" applyFont="1" applyBorder="1" applyAlignment="1">
      <alignment horizontal="center" wrapText="1"/>
    </xf>
    <xf numFmtId="0" fontId="6" fillId="0" borderId="8" xfId="0" applyFont="1" applyBorder="1" applyAlignment="1">
      <alignment horizontal="center" wrapText="1"/>
    </xf>
    <xf numFmtId="0" fontId="7" fillId="0" borderId="7" xfId="0" applyFont="1" applyBorder="1" applyAlignment="1">
      <alignment horizontal="center" wrapText="1"/>
    </xf>
    <xf numFmtId="0" fontId="7" fillId="0" borderId="8" xfId="0" applyFont="1" applyBorder="1" applyAlignment="1">
      <alignment horizontal="center" wrapText="1"/>
    </xf>
    <xf numFmtId="0" fontId="7" fillId="0" borderId="7" xfId="0" applyFont="1" applyBorder="1"/>
    <xf numFmtId="0" fontId="7" fillId="0" borderId="8" xfId="0" applyFont="1" applyBorder="1"/>
    <xf numFmtId="0" fontId="5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1" xfId="0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1"/>
  <sheetViews>
    <sheetView showGridLines="0" tabSelected="1" workbookViewId="0"/>
  </sheetViews>
  <sheetFormatPr defaultRowHeight="12.5" x14ac:dyDescent="0.25"/>
  <cols>
    <col min="1" max="1" width="1.54296875" customWidth="1"/>
    <col min="2" max="2" width="20.7265625" customWidth="1"/>
    <col min="3" max="3" width="6.7265625" customWidth="1"/>
    <col min="4" max="6" width="10.7265625" customWidth="1"/>
    <col min="7" max="9" width="10.7265625" hidden="1" customWidth="1"/>
    <col min="10" max="12" width="10.7265625" customWidth="1"/>
    <col min="13" max="13" width="11.7265625" customWidth="1"/>
    <col min="14" max="16" width="10.7265625" customWidth="1"/>
    <col min="17" max="17" width="11.7265625" customWidth="1"/>
    <col min="18" max="25" width="10.7265625" hidden="1" customWidth="1"/>
    <col min="26" max="28" width="10.7265625" customWidth="1"/>
    <col min="29" max="29" width="11.7265625" customWidth="1"/>
    <col min="30" max="32" width="10.7265625" customWidth="1"/>
    <col min="33" max="35" width="10.7265625" hidden="1" customWidth="1"/>
    <col min="36" max="36" width="11.7265625" customWidth="1"/>
    <col min="37" max="37" width="10.7265625" customWidth="1"/>
  </cols>
  <sheetData>
    <row r="1" spans="1:37" ht="14" x14ac:dyDescent="0.3">
      <c r="A1" s="1" t="s">
        <v>23</v>
      </c>
    </row>
    <row r="2" spans="1:37" ht="15.75" customHeight="1" x14ac:dyDescent="0.35">
      <c r="A2" s="2" t="s">
        <v>0</v>
      </c>
      <c r="B2" s="128" t="s">
        <v>1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9"/>
      <c r="AA2" s="129"/>
      <c r="AB2" s="129"/>
      <c r="AC2" s="129"/>
      <c r="AD2" s="129"/>
      <c r="AE2" s="129"/>
      <c r="AF2" s="129"/>
      <c r="AG2" s="129"/>
      <c r="AH2" s="129"/>
      <c r="AI2" s="129"/>
      <c r="AJ2" s="129"/>
      <c r="AK2" s="129"/>
    </row>
    <row r="3" spans="1:37" ht="14" x14ac:dyDescent="0.3">
      <c r="A3" s="1" t="s">
        <v>0</v>
      </c>
      <c r="B3" s="130" t="s">
        <v>2</v>
      </c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30"/>
      <c r="W3" s="130"/>
      <c r="X3" s="130"/>
      <c r="Y3" s="130"/>
      <c r="Z3" s="130"/>
      <c r="AA3" s="130"/>
      <c r="AB3" s="130"/>
      <c r="AC3" s="130"/>
      <c r="AD3" s="130"/>
      <c r="AE3" s="130"/>
      <c r="AF3" s="130"/>
      <c r="AG3" s="130"/>
      <c r="AH3" s="130"/>
      <c r="AI3" s="130"/>
      <c r="AJ3" s="130"/>
      <c r="AK3" s="130"/>
    </row>
    <row r="4" spans="1:37" s="7" customFormat="1" ht="16.5" customHeight="1" x14ac:dyDescent="0.3">
      <c r="A4" s="3" t="s">
        <v>0</v>
      </c>
      <c r="B4" s="4" t="s">
        <v>0</v>
      </c>
      <c r="C4" s="5" t="s">
        <v>0</v>
      </c>
      <c r="D4" s="120" t="s">
        <v>3</v>
      </c>
      <c r="E4" s="120"/>
      <c r="F4" s="120"/>
      <c r="G4" s="120" t="s">
        <v>4</v>
      </c>
      <c r="H4" s="120"/>
      <c r="I4" s="120"/>
      <c r="J4" s="121" t="s">
        <v>5</v>
      </c>
      <c r="K4" s="122"/>
      <c r="L4" s="122"/>
      <c r="M4" s="123"/>
      <c r="N4" s="121" t="s">
        <v>6</v>
      </c>
      <c r="O4" s="124"/>
      <c r="P4" s="124"/>
      <c r="Q4" s="125"/>
      <c r="R4" s="121" t="s">
        <v>7</v>
      </c>
      <c r="S4" s="124"/>
      <c r="T4" s="124"/>
      <c r="U4" s="125"/>
      <c r="V4" s="121" t="s">
        <v>8</v>
      </c>
      <c r="W4" s="126"/>
      <c r="X4" s="126"/>
      <c r="Y4" s="127"/>
      <c r="Z4" s="121" t="s">
        <v>9</v>
      </c>
      <c r="AA4" s="122"/>
      <c r="AB4" s="122"/>
      <c r="AC4" s="123"/>
      <c r="AD4" s="121" t="s">
        <v>10</v>
      </c>
      <c r="AE4" s="122"/>
      <c r="AF4" s="122"/>
      <c r="AG4" s="122"/>
      <c r="AH4" s="122"/>
      <c r="AI4" s="122"/>
      <c r="AJ4" s="123"/>
      <c r="AK4" s="6"/>
    </row>
    <row r="5" spans="1:37" s="7" customFormat="1" ht="81.75" customHeight="1" x14ac:dyDescent="0.3">
      <c r="A5" s="8" t="s">
        <v>0</v>
      </c>
      <c r="B5" s="9" t="s">
        <v>11</v>
      </c>
      <c r="C5" s="10" t="s">
        <v>12</v>
      </c>
      <c r="D5" s="11" t="s">
        <v>13</v>
      </c>
      <c r="E5" s="12" t="s">
        <v>14</v>
      </c>
      <c r="F5" s="13" t="s">
        <v>15</v>
      </c>
      <c r="G5" s="11" t="s">
        <v>13</v>
      </c>
      <c r="H5" s="12" t="s">
        <v>14</v>
      </c>
      <c r="I5" s="13" t="s">
        <v>15</v>
      </c>
      <c r="J5" s="11" t="s">
        <v>13</v>
      </c>
      <c r="K5" s="12" t="s">
        <v>14</v>
      </c>
      <c r="L5" s="12" t="s">
        <v>15</v>
      </c>
      <c r="M5" s="13" t="s">
        <v>16</v>
      </c>
      <c r="N5" s="11" t="s">
        <v>13</v>
      </c>
      <c r="O5" s="12" t="s">
        <v>14</v>
      </c>
      <c r="P5" s="14" t="s">
        <v>15</v>
      </c>
      <c r="Q5" s="15" t="s">
        <v>17</v>
      </c>
      <c r="R5" s="12" t="s">
        <v>13</v>
      </c>
      <c r="S5" s="12" t="s">
        <v>14</v>
      </c>
      <c r="T5" s="14" t="s">
        <v>15</v>
      </c>
      <c r="U5" s="15" t="s">
        <v>18</v>
      </c>
      <c r="V5" s="12" t="s">
        <v>13</v>
      </c>
      <c r="W5" s="12" t="s">
        <v>14</v>
      </c>
      <c r="X5" s="14" t="s">
        <v>15</v>
      </c>
      <c r="Y5" s="15" t="s">
        <v>19</v>
      </c>
      <c r="Z5" s="11" t="s">
        <v>13</v>
      </c>
      <c r="AA5" s="12" t="s">
        <v>14</v>
      </c>
      <c r="AB5" s="12" t="s">
        <v>15</v>
      </c>
      <c r="AC5" s="13" t="s">
        <v>20</v>
      </c>
      <c r="AD5" s="11" t="s">
        <v>13</v>
      </c>
      <c r="AE5" s="12" t="s">
        <v>14</v>
      </c>
      <c r="AF5" s="12" t="s">
        <v>15</v>
      </c>
      <c r="AG5" s="12" t="s">
        <v>0</v>
      </c>
      <c r="AH5" s="12" t="s">
        <v>0</v>
      </c>
      <c r="AI5" s="12" t="s">
        <v>0</v>
      </c>
      <c r="AJ5" s="16" t="s">
        <v>20</v>
      </c>
      <c r="AK5" s="17" t="s">
        <v>21</v>
      </c>
    </row>
    <row r="6" spans="1:37" s="7" customFormat="1" ht="13" x14ac:dyDescent="0.3">
      <c r="A6" s="3" t="s">
        <v>0</v>
      </c>
      <c r="B6" s="18"/>
      <c r="C6" s="19"/>
      <c r="D6" s="20"/>
      <c r="E6" s="21"/>
      <c r="F6" s="22"/>
      <c r="G6" s="23"/>
      <c r="H6" s="21"/>
      <c r="I6" s="24"/>
      <c r="J6" s="23"/>
      <c r="K6" s="21"/>
      <c r="L6" s="21"/>
      <c r="M6" s="22"/>
      <c r="N6" s="20"/>
      <c r="O6" s="25"/>
      <c r="P6" s="21"/>
      <c r="Q6" s="22"/>
      <c r="R6" s="20"/>
      <c r="S6" s="21"/>
      <c r="T6" s="21"/>
      <c r="U6" s="22"/>
      <c r="V6" s="20"/>
      <c r="W6" s="21"/>
      <c r="X6" s="21"/>
      <c r="Y6" s="22"/>
      <c r="Z6" s="23"/>
      <c r="AA6" s="21"/>
      <c r="AB6" s="21"/>
      <c r="AC6" s="22"/>
      <c r="AD6" s="23"/>
      <c r="AE6" s="21"/>
      <c r="AF6" s="21"/>
      <c r="AG6" s="21"/>
      <c r="AH6" s="21"/>
      <c r="AI6" s="21"/>
      <c r="AJ6" s="22"/>
      <c r="AK6" s="22"/>
    </row>
    <row r="7" spans="1:37" s="7" customFormat="1" ht="13" x14ac:dyDescent="0.3">
      <c r="A7" s="26" t="s">
        <v>0</v>
      </c>
      <c r="B7" s="27" t="s">
        <v>22</v>
      </c>
      <c r="C7" s="19"/>
      <c r="D7" s="28"/>
      <c r="E7" s="29"/>
      <c r="F7" s="30"/>
      <c r="G7" s="23"/>
      <c r="H7" s="29"/>
      <c r="I7" s="24"/>
      <c r="J7" s="23"/>
      <c r="K7" s="29"/>
      <c r="L7" s="29"/>
      <c r="M7" s="30"/>
      <c r="N7" s="28"/>
      <c r="P7" s="29"/>
      <c r="Q7" s="30"/>
      <c r="R7" s="28"/>
      <c r="S7" s="29"/>
      <c r="T7" s="29"/>
      <c r="U7" s="30"/>
      <c r="V7" s="28"/>
      <c r="W7" s="29"/>
      <c r="X7" s="29"/>
      <c r="Y7" s="30"/>
      <c r="Z7" s="23"/>
      <c r="AA7" s="29"/>
      <c r="AB7" s="29"/>
      <c r="AC7" s="30"/>
      <c r="AD7" s="23"/>
      <c r="AE7" s="29"/>
      <c r="AF7" s="29"/>
      <c r="AG7" s="29"/>
      <c r="AH7" s="29"/>
      <c r="AI7" s="29"/>
      <c r="AJ7" s="30"/>
      <c r="AK7" s="30"/>
    </row>
    <row r="8" spans="1:37" s="7" customFormat="1" ht="13" x14ac:dyDescent="0.3">
      <c r="A8" s="26" t="s">
        <v>0</v>
      </c>
      <c r="B8" s="24"/>
      <c r="C8" s="19"/>
      <c r="D8" s="28"/>
      <c r="E8" s="29"/>
      <c r="F8" s="30"/>
      <c r="G8" s="23"/>
      <c r="H8" s="29"/>
      <c r="I8" s="24"/>
      <c r="J8" s="23"/>
      <c r="K8" s="29"/>
      <c r="L8" s="29"/>
      <c r="M8" s="30"/>
      <c r="N8" s="28"/>
      <c r="P8" s="29"/>
      <c r="Q8" s="30"/>
      <c r="R8" s="28"/>
      <c r="S8" s="29"/>
      <c r="T8" s="29"/>
      <c r="U8" s="30"/>
      <c r="V8" s="28"/>
      <c r="W8" s="29"/>
      <c r="X8" s="29"/>
      <c r="Y8" s="30"/>
      <c r="Z8" s="23"/>
      <c r="AA8" s="29"/>
      <c r="AB8" s="29"/>
      <c r="AC8" s="30"/>
      <c r="AD8" s="23"/>
      <c r="AE8" s="29"/>
      <c r="AF8" s="29"/>
      <c r="AG8" s="29"/>
      <c r="AH8" s="29"/>
      <c r="AI8" s="29"/>
      <c r="AJ8" s="30"/>
      <c r="AK8" s="30"/>
    </row>
    <row r="9" spans="1:37" s="7" customFormat="1" ht="13" x14ac:dyDescent="0.3">
      <c r="A9" s="23" t="s">
        <v>23</v>
      </c>
      <c r="B9" s="31" t="s">
        <v>24</v>
      </c>
      <c r="C9" s="32" t="s">
        <v>25</v>
      </c>
      <c r="D9" s="64">
        <v>54874201469</v>
      </c>
      <c r="E9" s="65">
        <v>10164897691</v>
      </c>
      <c r="F9" s="66">
        <f>$D9       +$E9</f>
        <v>65039099160</v>
      </c>
      <c r="G9" s="64">
        <v>55114102445</v>
      </c>
      <c r="H9" s="65">
        <v>10429793622</v>
      </c>
      <c r="I9" s="67">
        <f>$G9       +$H9</f>
        <v>65543896067</v>
      </c>
      <c r="J9" s="64">
        <v>18941551727</v>
      </c>
      <c r="K9" s="65">
        <v>1629446859</v>
      </c>
      <c r="L9" s="65">
        <f>$J9       +$K9</f>
        <v>20570998586</v>
      </c>
      <c r="M9" s="90">
        <f>IF(($F9       =0),0,($L9       /$F9       ))</f>
        <v>0.31628664682753582</v>
      </c>
      <c r="N9" s="100">
        <v>9226598004</v>
      </c>
      <c r="O9" s="101">
        <v>2143606670</v>
      </c>
      <c r="P9" s="102">
        <f>$N9       +$O9</f>
        <v>11370204674</v>
      </c>
      <c r="Q9" s="90">
        <f>IF(($F9       =0),0,($P9       /$F9       ))</f>
        <v>0.17482106641773482</v>
      </c>
      <c r="R9" s="100">
        <v>0</v>
      </c>
      <c r="S9" s="102">
        <v>0</v>
      </c>
      <c r="T9" s="102">
        <f>$R9       +$S9</f>
        <v>0</v>
      </c>
      <c r="U9" s="90">
        <f>IF(($I9       =0),0,($T9       /$I9       ))</f>
        <v>0</v>
      </c>
      <c r="V9" s="100">
        <v>0</v>
      </c>
      <c r="W9" s="102">
        <v>0</v>
      </c>
      <c r="X9" s="102">
        <f>$V9       +$W9</f>
        <v>0</v>
      </c>
      <c r="Y9" s="90">
        <f>IF(($I9       =0),0,($X9       /$I9       ))</f>
        <v>0</v>
      </c>
      <c r="Z9" s="64">
        <f>$J9       +$N9</f>
        <v>28168149731</v>
      </c>
      <c r="AA9" s="65">
        <f>$K9       +$O9</f>
        <v>3773053529</v>
      </c>
      <c r="AB9" s="65">
        <f>$Z9       +$AA9</f>
        <v>31941203260</v>
      </c>
      <c r="AC9" s="90">
        <f>IF(($F9       =0),0,($AB9       /$F9       ))</f>
        <v>0.49110771324527058</v>
      </c>
      <c r="AD9" s="64">
        <v>11911017994</v>
      </c>
      <c r="AE9" s="65">
        <v>1811611569</v>
      </c>
      <c r="AF9" s="65">
        <f>$AD9       +$AE9</f>
        <v>13722629563</v>
      </c>
      <c r="AG9" s="65">
        <v>61570637661</v>
      </c>
      <c r="AH9" s="65">
        <v>62779390400</v>
      </c>
      <c r="AI9" s="65">
        <v>33087397036</v>
      </c>
      <c r="AJ9" s="90">
        <f>IF(($AG9       =0),0,($AI9       /$AG9       ))</f>
        <v>0.53738922143660339</v>
      </c>
      <c r="AK9" s="90">
        <f>IF(($AF9       =0),0,(($P9       /$AF9       )-1))</f>
        <v>-0.17142668452865528</v>
      </c>
    </row>
    <row r="10" spans="1:37" s="7" customFormat="1" ht="13" x14ac:dyDescent="0.3">
      <c r="A10" s="23" t="s">
        <v>23</v>
      </c>
      <c r="B10" s="31" t="s">
        <v>26</v>
      </c>
      <c r="C10" s="32" t="s">
        <v>27</v>
      </c>
      <c r="D10" s="64">
        <v>30631569933</v>
      </c>
      <c r="E10" s="65">
        <v>3343027787</v>
      </c>
      <c r="F10" s="67">
        <f t="shared" ref="F10:F18" si="0">$D10      +$E10</f>
        <v>33974597720</v>
      </c>
      <c r="G10" s="64">
        <v>30631569933</v>
      </c>
      <c r="H10" s="65">
        <v>3344757727</v>
      </c>
      <c r="I10" s="67">
        <f t="shared" ref="I10:I18" si="1">$G10      +$H10</f>
        <v>33976327660</v>
      </c>
      <c r="J10" s="64">
        <v>7909625265</v>
      </c>
      <c r="K10" s="65">
        <v>-1255259046</v>
      </c>
      <c r="L10" s="65">
        <f t="shared" ref="L10:L18" si="2">$J10      +$K10</f>
        <v>6654366219</v>
      </c>
      <c r="M10" s="90">
        <f t="shared" ref="M10:M18" si="3">IF(($F10      =0),0,($L10      /$F10      ))</f>
        <v>0.19586298780758601</v>
      </c>
      <c r="N10" s="100">
        <v>6820075060</v>
      </c>
      <c r="O10" s="101">
        <v>693864054</v>
      </c>
      <c r="P10" s="102">
        <f t="shared" ref="P10:P18" si="4">$N10      +$O10</f>
        <v>7513939114</v>
      </c>
      <c r="Q10" s="90">
        <f t="shared" ref="Q10:Q18" si="5">IF(($F10      =0),0,($P10      /$F10      ))</f>
        <v>0.22116344617015821</v>
      </c>
      <c r="R10" s="100">
        <v>0</v>
      </c>
      <c r="S10" s="102">
        <v>0</v>
      </c>
      <c r="T10" s="102">
        <f t="shared" ref="T10:T18" si="6">$R10      +$S10</f>
        <v>0</v>
      </c>
      <c r="U10" s="90">
        <f t="shared" ref="U10:U18" si="7">IF(($I10      =0),0,($T10      /$I10      ))</f>
        <v>0</v>
      </c>
      <c r="V10" s="100">
        <v>0</v>
      </c>
      <c r="W10" s="102">
        <v>0</v>
      </c>
      <c r="X10" s="102">
        <f t="shared" ref="X10:X18" si="8">$V10      +$W10</f>
        <v>0</v>
      </c>
      <c r="Y10" s="90">
        <f t="shared" ref="Y10:Y18" si="9">IF(($I10      =0),0,($X10      /$I10      ))</f>
        <v>0</v>
      </c>
      <c r="Z10" s="64">
        <f t="shared" ref="Z10:Z18" si="10">$J10      +$N10</f>
        <v>14729700325</v>
      </c>
      <c r="AA10" s="65">
        <f t="shared" ref="AA10:AA18" si="11">$K10      +$O10</f>
        <v>-561394992</v>
      </c>
      <c r="AB10" s="65">
        <f t="shared" ref="AB10:AB18" si="12">$Z10      +$AA10</f>
        <v>14168305333</v>
      </c>
      <c r="AC10" s="90">
        <f t="shared" ref="AC10:AC18" si="13">IF(($F10      =0),0,($AB10      /$F10      ))</f>
        <v>0.41702643397774425</v>
      </c>
      <c r="AD10" s="64">
        <v>6151123383</v>
      </c>
      <c r="AE10" s="65">
        <v>673037949</v>
      </c>
      <c r="AF10" s="65">
        <f t="shared" ref="AF10:AF18" si="14">$AD10      +$AE10</f>
        <v>6824161332</v>
      </c>
      <c r="AG10" s="65">
        <v>30800280852</v>
      </c>
      <c r="AH10" s="65">
        <v>30956378884</v>
      </c>
      <c r="AI10" s="65">
        <v>14442820487</v>
      </c>
      <c r="AJ10" s="90">
        <f t="shared" ref="AJ10:AJ18" si="15">IF(($AG10      =0),0,($AI10      /$AG10      ))</f>
        <v>0.46891846721787805</v>
      </c>
      <c r="AK10" s="90">
        <f t="shared" ref="AK10:AK18" si="16">IF(($AF10      =0),0,(($P10      /$AF10      )-1))</f>
        <v>0.10107876242102898</v>
      </c>
    </row>
    <row r="11" spans="1:37" s="7" customFormat="1" ht="13" x14ac:dyDescent="0.3">
      <c r="A11" s="23" t="s">
        <v>23</v>
      </c>
      <c r="B11" s="31" t="s">
        <v>28</v>
      </c>
      <c r="C11" s="32" t="s">
        <v>29</v>
      </c>
      <c r="D11" s="64">
        <v>229088622014</v>
      </c>
      <c r="E11" s="65">
        <v>16035618387</v>
      </c>
      <c r="F11" s="67">
        <f t="shared" si="0"/>
        <v>245124240401</v>
      </c>
      <c r="G11" s="64">
        <v>229154444213</v>
      </c>
      <c r="H11" s="65">
        <v>16193619148</v>
      </c>
      <c r="I11" s="67">
        <f t="shared" si="1"/>
        <v>245348063361</v>
      </c>
      <c r="J11" s="64">
        <v>63946141455</v>
      </c>
      <c r="K11" s="65">
        <v>1519402522</v>
      </c>
      <c r="L11" s="65">
        <f t="shared" si="2"/>
        <v>65465543977</v>
      </c>
      <c r="M11" s="90">
        <f t="shared" si="3"/>
        <v>0.26707086932693636</v>
      </c>
      <c r="N11" s="100">
        <v>59436824696</v>
      </c>
      <c r="O11" s="101">
        <v>3899751189</v>
      </c>
      <c r="P11" s="102">
        <f t="shared" si="4"/>
        <v>63336575885</v>
      </c>
      <c r="Q11" s="90">
        <f t="shared" si="5"/>
        <v>0.25838560797327664</v>
      </c>
      <c r="R11" s="100">
        <v>0</v>
      </c>
      <c r="S11" s="102">
        <v>0</v>
      </c>
      <c r="T11" s="102">
        <f t="shared" si="6"/>
        <v>0</v>
      </c>
      <c r="U11" s="90">
        <f t="shared" si="7"/>
        <v>0</v>
      </c>
      <c r="V11" s="100">
        <v>0</v>
      </c>
      <c r="W11" s="102">
        <v>0</v>
      </c>
      <c r="X11" s="102">
        <f t="shared" si="8"/>
        <v>0</v>
      </c>
      <c r="Y11" s="90">
        <f t="shared" si="9"/>
        <v>0</v>
      </c>
      <c r="Z11" s="64">
        <f t="shared" si="10"/>
        <v>123382966151</v>
      </c>
      <c r="AA11" s="65">
        <f t="shared" si="11"/>
        <v>5419153711</v>
      </c>
      <c r="AB11" s="65">
        <f t="shared" si="12"/>
        <v>128802119862</v>
      </c>
      <c r="AC11" s="90">
        <f t="shared" si="13"/>
        <v>0.52545647730021294</v>
      </c>
      <c r="AD11" s="64">
        <v>55728993009</v>
      </c>
      <c r="AE11" s="65">
        <v>2057516380</v>
      </c>
      <c r="AF11" s="65">
        <f t="shared" si="14"/>
        <v>57786509389</v>
      </c>
      <c r="AG11" s="65">
        <v>221829671160</v>
      </c>
      <c r="AH11" s="65">
        <v>223849050089</v>
      </c>
      <c r="AI11" s="65">
        <v>115919505547</v>
      </c>
      <c r="AJ11" s="90">
        <f t="shared" si="15"/>
        <v>0.52256086816893965</v>
      </c>
      <c r="AK11" s="90">
        <f t="shared" si="16"/>
        <v>9.6044328593007045E-2</v>
      </c>
    </row>
    <row r="12" spans="1:37" s="7" customFormat="1" ht="13" x14ac:dyDescent="0.3">
      <c r="A12" s="23" t="s">
        <v>23</v>
      </c>
      <c r="B12" s="31" t="s">
        <v>30</v>
      </c>
      <c r="C12" s="32" t="s">
        <v>31</v>
      </c>
      <c r="D12" s="64">
        <v>107159565769</v>
      </c>
      <c r="E12" s="65">
        <v>14446750543</v>
      </c>
      <c r="F12" s="67">
        <f t="shared" si="0"/>
        <v>121606316312</v>
      </c>
      <c r="G12" s="64">
        <v>107107307145</v>
      </c>
      <c r="H12" s="65">
        <v>14565774823</v>
      </c>
      <c r="I12" s="67">
        <f t="shared" si="1"/>
        <v>121673081968</v>
      </c>
      <c r="J12" s="64">
        <v>30944447945</v>
      </c>
      <c r="K12" s="65">
        <v>-1707275399</v>
      </c>
      <c r="L12" s="65">
        <f t="shared" si="2"/>
        <v>29237172546</v>
      </c>
      <c r="M12" s="90">
        <f t="shared" si="3"/>
        <v>0.24042478575691303</v>
      </c>
      <c r="N12" s="100">
        <v>28413592523</v>
      </c>
      <c r="O12" s="101">
        <v>6409404541</v>
      </c>
      <c r="P12" s="102">
        <f t="shared" si="4"/>
        <v>34822997064</v>
      </c>
      <c r="Q12" s="90">
        <f t="shared" si="5"/>
        <v>0.2863584566993721</v>
      </c>
      <c r="R12" s="100">
        <v>0</v>
      </c>
      <c r="S12" s="102">
        <v>0</v>
      </c>
      <c r="T12" s="102">
        <f t="shared" si="6"/>
        <v>0</v>
      </c>
      <c r="U12" s="90">
        <f t="shared" si="7"/>
        <v>0</v>
      </c>
      <c r="V12" s="100">
        <v>0</v>
      </c>
      <c r="W12" s="102">
        <v>0</v>
      </c>
      <c r="X12" s="102">
        <f t="shared" si="8"/>
        <v>0</v>
      </c>
      <c r="Y12" s="90">
        <f t="shared" si="9"/>
        <v>0</v>
      </c>
      <c r="Z12" s="64">
        <f t="shared" si="10"/>
        <v>59358040468</v>
      </c>
      <c r="AA12" s="65">
        <f t="shared" si="11"/>
        <v>4702129142</v>
      </c>
      <c r="AB12" s="65">
        <f t="shared" si="12"/>
        <v>64060169610</v>
      </c>
      <c r="AC12" s="90">
        <f t="shared" si="13"/>
        <v>0.52678324245628516</v>
      </c>
      <c r="AD12" s="64">
        <v>26801856656</v>
      </c>
      <c r="AE12" s="65">
        <v>2704338815</v>
      </c>
      <c r="AF12" s="65">
        <f t="shared" si="14"/>
        <v>29506195471</v>
      </c>
      <c r="AG12" s="65">
        <v>115072305830</v>
      </c>
      <c r="AH12" s="65">
        <v>116502723090</v>
      </c>
      <c r="AI12" s="65">
        <v>60436615522</v>
      </c>
      <c r="AJ12" s="90">
        <f t="shared" si="15"/>
        <v>0.52520556606630397</v>
      </c>
      <c r="AK12" s="90">
        <f t="shared" si="16"/>
        <v>0.18019271912658441</v>
      </c>
    </row>
    <row r="13" spans="1:37" s="7" customFormat="1" ht="13" x14ac:dyDescent="0.3">
      <c r="A13" s="23" t="s">
        <v>23</v>
      </c>
      <c r="B13" s="31" t="s">
        <v>32</v>
      </c>
      <c r="C13" s="32" t="s">
        <v>33</v>
      </c>
      <c r="D13" s="64">
        <v>30719892685</v>
      </c>
      <c r="E13" s="65">
        <v>6735523895</v>
      </c>
      <c r="F13" s="67">
        <f t="shared" si="0"/>
        <v>37455416580</v>
      </c>
      <c r="G13" s="64">
        <v>30720611386</v>
      </c>
      <c r="H13" s="65">
        <v>6773366606</v>
      </c>
      <c r="I13" s="67">
        <f t="shared" si="1"/>
        <v>37493977992</v>
      </c>
      <c r="J13" s="64">
        <v>9416194335</v>
      </c>
      <c r="K13" s="65">
        <v>1426243615</v>
      </c>
      <c r="L13" s="65">
        <f t="shared" si="2"/>
        <v>10842437950</v>
      </c>
      <c r="M13" s="90">
        <f t="shared" si="3"/>
        <v>0.28947583393824849</v>
      </c>
      <c r="N13" s="100">
        <v>8043032047</v>
      </c>
      <c r="O13" s="101">
        <v>2625608796</v>
      </c>
      <c r="P13" s="102">
        <f t="shared" si="4"/>
        <v>10668640843</v>
      </c>
      <c r="Q13" s="90">
        <f t="shared" si="5"/>
        <v>0.28483572783693761</v>
      </c>
      <c r="R13" s="100">
        <v>0</v>
      </c>
      <c r="S13" s="102">
        <v>0</v>
      </c>
      <c r="T13" s="102">
        <f t="shared" si="6"/>
        <v>0</v>
      </c>
      <c r="U13" s="90">
        <f t="shared" si="7"/>
        <v>0</v>
      </c>
      <c r="V13" s="100">
        <v>0</v>
      </c>
      <c r="W13" s="102">
        <v>0</v>
      </c>
      <c r="X13" s="102">
        <f t="shared" si="8"/>
        <v>0</v>
      </c>
      <c r="Y13" s="90">
        <f t="shared" si="9"/>
        <v>0</v>
      </c>
      <c r="Z13" s="64">
        <f t="shared" si="10"/>
        <v>17459226382</v>
      </c>
      <c r="AA13" s="65">
        <f t="shared" si="11"/>
        <v>4051852411</v>
      </c>
      <c r="AB13" s="65">
        <f t="shared" si="12"/>
        <v>21511078793</v>
      </c>
      <c r="AC13" s="90">
        <f t="shared" si="13"/>
        <v>0.57431156177518616</v>
      </c>
      <c r="AD13" s="64">
        <v>7445255688</v>
      </c>
      <c r="AE13" s="65">
        <v>1874366274</v>
      </c>
      <c r="AF13" s="65">
        <f t="shared" si="14"/>
        <v>9319621962</v>
      </c>
      <c r="AG13" s="65">
        <v>34746884945</v>
      </c>
      <c r="AH13" s="65">
        <v>36160001665</v>
      </c>
      <c r="AI13" s="65">
        <v>19229762370</v>
      </c>
      <c r="AJ13" s="90">
        <f t="shared" si="15"/>
        <v>0.55342406665916455</v>
      </c>
      <c r="AK13" s="90">
        <f t="shared" si="16"/>
        <v>0.14475038649641747</v>
      </c>
    </row>
    <row r="14" spans="1:37" s="7" customFormat="1" ht="13" x14ac:dyDescent="0.3">
      <c r="A14" s="23" t="s">
        <v>23</v>
      </c>
      <c r="B14" s="31" t="s">
        <v>34</v>
      </c>
      <c r="C14" s="32" t="s">
        <v>35</v>
      </c>
      <c r="D14" s="64">
        <v>32050301537</v>
      </c>
      <c r="E14" s="65">
        <v>4008414064</v>
      </c>
      <c r="F14" s="67">
        <f t="shared" si="0"/>
        <v>36058715601</v>
      </c>
      <c r="G14" s="64">
        <v>32050301537</v>
      </c>
      <c r="H14" s="65">
        <v>4015208505</v>
      </c>
      <c r="I14" s="67">
        <f t="shared" si="1"/>
        <v>36065510042</v>
      </c>
      <c r="J14" s="64">
        <v>9203505796</v>
      </c>
      <c r="K14" s="65">
        <v>689929504</v>
      </c>
      <c r="L14" s="65">
        <f t="shared" si="2"/>
        <v>9893435300</v>
      </c>
      <c r="M14" s="90">
        <f t="shared" si="3"/>
        <v>0.27437015254435826</v>
      </c>
      <c r="N14" s="100">
        <v>8653377311</v>
      </c>
      <c r="O14" s="101">
        <v>1023764177</v>
      </c>
      <c r="P14" s="102">
        <f t="shared" si="4"/>
        <v>9677141488</v>
      </c>
      <c r="Q14" s="90">
        <f t="shared" si="5"/>
        <v>0.26837177438820448</v>
      </c>
      <c r="R14" s="100">
        <v>0</v>
      </c>
      <c r="S14" s="102">
        <v>0</v>
      </c>
      <c r="T14" s="102">
        <f t="shared" si="6"/>
        <v>0</v>
      </c>
      <c r="U14" s="90">
        <f t="shared" si="7"/>
        <v>0</v>
      </c>
      <c r="V14" s="100">
        <v>0</v>
      </c>
      <c r="W14" s="102">
        <v>0</v>
      </c>
      <c r="X14" s="102">
        <f t="shared" si="8"/>
        <v>0</v>
      </c>
      <c r="Y14" s="90">
        <f t="shared" si="9"/>
        <v>0</v>
      </c>
      <c r="Z14" s="64">
        <f t="shared" si="10"/>
        <v>17856883107</v>
      </c>
      <c r="AA14" s="65">
        <f t="shared" si="11"/>
        <v>1713693681</v>
      </c>
      <c r="AB14" s="65">
        <f t="shared" si="12"/>
        <v>19570576788</v>
      </c>
      <c r="AC14" s="90">
        <f t="shared" si="13"/>
        <v>0.54274192693256273</v>
      </c>
      <c r="AD14" s="64">
        <v>7317899412</v>
      </c>
      <c r="AE14" s="65">
        <v>923704417</v>
      </c>
      <c r="AF14" s="65">
        <f t="shared" si="14"/>
        <v>8241603829</v>
      </c>
      <c r="AG14" s="65">
        <v>33030613101</v>
      </c>
      <c r="AH14" s="65">
        <v>35489149846</v>
      </c>
      <c r="AI14" s="65">
        <v>16556056893</v>
      </c>
      <c r="AJ14" s="90">
        <f t="shared" si="15"/>
        <v>0.5012337143841501</v>
      </c>
      <c r="AK14" s="90">
        <f t="shared" si="16"/>
        <v>0.1741818326608624</v>
      </c>
    </row>
    <row r="15" spans="1:37" s="7" customFormat="1" ht="13" x14ac:dyDescent="0.3">
      <c r="A15" s="23" t="s">
        <v>23</v>
      </c>
      <c r="B15" s="31" t="s">
        <v>36</v>
      </c>
      <c r="C15" s="32" t="s">
        <v>37</v>
      </c>
      <c r="D15" s="64">
        <v>27358564399</v>
      </c>
      <c r="E15" s="65">
        <v>3551494236</v>
      </c>
      <c r="F15" s="67">
        <f t="shared" si="0"/>
        <v>30910058635</v>
      </c>
      <c r="G15" s="64">
        <v>27358564399</v>
      </c>
      <c r="H15" s="65">
        <v>3547144236</v>
      </c>
      <c r="I15" s="67">
        <f t="shared" si="1"/>
        <v>30905708635</v>
      </c>
      <c r="J15" s="64">
        <v>7736172397</v>
      </c>
      <c r="K15" s="65">
        <v>689837395</v>
      </c>
      <c r="L15" s="65">
        <f t="shared" si="2"/>
        <v>8426009792</v>
      </c>
      <c r="M15" s="90">
        <f t="shared" si="3"/>
        <v>0.27259766445279665</v>
      </c>
      <c r="N15" s="100">
        <v>4665606822</v>
      </c>
      <c r="O15" s="101">
        <v>790163489</v>
      </c>
      <c r="P15" s="102">
        <f t="shared" si="4"/>
        <v>5455770311</v>
      </c>
      <c r="Q15" s="90">
        <f t="shared" si="5"/>
        <v>0.17650468979771963</v>
      </c>
      <c r="R15" s="100">
        <v>0</v>
      </c>
      <c r="S15" s="102">
        <v>0</v>
      </c>
      <c r="T15" s="102">
        <f t="shared" si="6"/>
        <v>0</v>
      </c>
      <c r="U15" s="90">
        <f t="shared" si="7"/>
        <v>0</v>
      </c>
      <c r="V15" s="100">
        <v>0</v>
      </c>
      <c r="W15" s="102">
        <v>0</v>
      </c>
      <c r="X15" s="102">
        <f t="shared" si="8"/>
        <v>0</v>
      </c>
      <c r="Y15" s="90">
        <f t="shared" si="9"/>
        <v>0</v>
      </c>
      <c r="Z15" s="64">
        <f t="shared" si="10"/>
        <v>12401779219</v>
      </c>
      <c r="AA15" s="65">
        <f t="shared" si="11"/>
        <v>1480000884</v>
      </c>
      <c r="AB15" s="65">
        <f t="shared" si="12"/>
        <v>13881780103</v>
      </c>
      <c r="AC15" s="90">
        <f t="shared" si="13"/>
        <v>0.44910235425051631</v>
      </c>
      <c r="AD15" s="64">
        <v>6557315273</v>
      </c>
      <c r="AE15" s="65">
        <v>-9981434242</v>
      </c>
      <c r="AF15" s="65">
        <f t="shared" si="14"/>
        <v>-3424118969</v>
      </c>
      <c r="AG15" s="65">
        <v>31062886668</v>
      </c>
      <c r="AH15" s="65">
        <v>30765934872</v>
      </c>
      <c r="AI15" s="65">
        <v>4475469524</v>
      </c>
      <c r="AJ15" s="90">
        <f t="shared" si="15"/>
        <v>0.1440777082900826</v>
      </c>
      <c r="AK15" s="90">
        <f t="shared" si="16"/>
        <v>-2.5933355004289864</v>
      </c>
    </row>
    <row r="16" spans="1:37" s="7" customFormat="1" ht="13" x14ac:dyDescent="0.3">
      <c r="A16" s="23" t="s">
        <v>23</v>
      </c>
      <c r="B16" s="31" t="s">
        <v>38</v>
      </c>
      <c r="C16" s="32" t="s">
        <v>39</v>
      </c>
      <c r="D16" s="64">
        <v>11806812406</v>
      </c>
      <c r="E16" s="65">
        <v>2013454497</v>
      </c>
      <c r="F16" s="67">
        <f t="shared" si="0"/>
        <v>13820266903</v>
      </c>
      <c r="G16" s="64">
        <v>11806812406</v>
      </c>
      <c r="H16" s="65">
        <v>2013454497</v>
      </c>
      <c r="I16" s="67">
        <f t="shared" si="1"/>
        <v>13820266903</v>
      </c>
      <c r="J16" s="64">
        <v>2980103155</v>
      </c>
      <c r="K16" s="65">
        <v>-34503961</v>
      </c>
      <c r="L16" s="65">
        <f t="shared" si="2"/>
        <v>2945599194</v>
      </c>
      <c r="M16" s="90">
        <f t="shared" si="3"/>
        <v>0.21313620168656738</v>
      </c>
      <c r="N16" s="100">
        <v>2445075150</v>
      </c>
      <c r="O16" s="101">
        <v>491757545</v>
      </c>
      <c r="P16" s="102">
        <f t="shared" si="4"/>
        <v>2936832695</v>
      </c>
      <c r="Q16" s="90">
        <f t="shared" si="5"/>
        <v>0.21250187971134582</v>
      </c>
      <c r="R16" s="100">
        <v>0</v>
      </c>
      <c r="S16" s="102">
        <v>0</v>
      </c>
      <c r="T16" s="102">
        <f t="shared" si="6"/>
        <v>0</v>
      </c>
      <c r="U16" s="90">
        <f t="shared" si="7"/>
        <v>0</v>
      </c>
      <c r="V16" s="100">
        <v>0</v>
      </c>
      <c r="W16" s="102">
        <v>0</v>
      </c>
      <c r="X16" s="102">
        <f t="shared" si="8"/>
        <v>0</v>
      </c>
      <c r="Y16" s="90">
        <f t="shared" si="9"/>
        <v>0</v>
      </c>
      <c r="Z16" s="64">
        <f t="shared" si="10"/>
        <v>5425178305</v>
      </c>
      <c r="AA16" s="65">
        <f t="shared" si="11"/>
        <v>457253584</v>
      </c>
      <c r="AB16" s="65">
        <f t="shared" si="12"/>
        <v>5882431889</v>
      </c>
      <c r="AC16" s="90">
        <f t="shared" si="13"/>
        <v>0.4256380813979132</v>
      </c>
      <c r="AD16" s="64">
        <v>2463518787</v>
      </c>
      <c r="AE16" s="65">
        <v>503140190</v>
      </c>
      <c r="AF16" s="65">
        <f t="shared" si="14"/>
        <v>2966658977</v>
      </c>
      <c r="AG16" s="65">
        <v>12198017538</v>
      </c>
      <c r="AH16" s="65">
        <v>13207833761</v>
      </c>
      <c r="AI16" s="65">
        <v>5851246441</v>
      </c>
      <c r="AJ16" s="90">
        <f t="shared" si="15"/>
        <v>0.47968831187296168</v>
      </c>
      <c r="AK16" s="90">
        <f t="shared" si="16"/>
        <v>-1.0053828981098967E-2</v>
      </c>
    </row>
    <row r="17" spans="1:37" s="7" customFormat="1" ht="13" x14ac:dyDescent="0.3">
      <c r="A17" s="23" t="s">
        <v>23</v>
      </c>
      <c r="B17" s="33" t="s">
        <v>40</v>
      </c>
      <c r="C17" s="32" t="s">
        <v>41</v>
      </c>
      <c r="D17" s="64">
        <v>104186848271</v>
      </c>
      <c r="E17" s="65">
        <v>18392897447</v>
      </c>
      <c r="F17" s="67">
        <f t="shared" si="0"/>
        <v>122579745718</v>
      </c>
      <c r="G17" s="64">
        <v>104463858516</v>
      </c>
      <c r="H17" s="65">
        <v>19658145006</v>
      </c>
      <c r="I17" s="67">
        <f t="shared" si="1"/>
        <v>124122003522</v>
      </c>
      <c r="J17" s="64">
        <v>27371717679</v>
      </c>
      <c r="K17" s="65">
        <v>2444791691</v>
      </c>
      <c r="L17" s="65">
        <f t="shared" si="2"/>
        <v>29816509370</v>
      </c>
      <c r="M17" s="90">
        <f t="shared" si="3"/>
        <v>0.24324172966220836</v>
      </c>
      <c r="N17" s="100">
        <v>26616749992</v>
      </c>
      <c r="O17" s="101">
        <v>4450895059</v>
      </c>
      <c r="P17" s="102">
        <f t="shared" si="4"/>
        <v>31067645051</v>
      </c>
      <c r="Q17" s="90">
        <f t="shared" si="5"/>
        <v>0.25344843774168418</v>
      </c>
      <c r="R17" s="100">
        <v>0</v>
      </c>
      <c r="S17" s="102">
        <v>0</v>
      </c>
      <c r="T17" s="102">
        <f t="shared" si="6"/>
        <v>0</v>
      </c>
      <c r="U17" s="90">
        <f t="shared" si="7"/>
        <v>0</v>
      </c>
      <c r="V17" s="100">
        <v>0</v>
      </c>
      <c r="W17" s="102">
        <v>0</v>
      </c>
      <c r="X17" s="102">
        <f t="shared" si="8"/>
        <v>0</v>
      </c>
      <c r="Y17" s="90">
        <f t="shared" si="9"/>
        <v>0</v>
      </c>
      <c r="Z17" s="64">
        <f t="shared" si="10"/>
        <v>53988467671</v>
      </c>
      <c r="AA17" s="65">
        <f t="shared" si="11"/>
        <v>6895686750</v>
      </c>
      <c r="AB17" s="65">
        <f t="shared" si="12"/>
        <v>60884154421</v>
      </c>
      <c r="AC17" s="90">
        <f t="shared" si="13"/>
        <v>0.49669016740389255</v>
      </c>
      <c r="AD17" s="64">
        <v>24068746210</v>
      </c>
      <c r="AE17" s="65">
        <v>4181827409</v>
      </c>
      <c r="AF17" s="65">
        <f t="shared" si="14"/>
        <v>28250573619</v>
      </c>
      <c r="AG17" s="65">
        <v>111961273834</v>
      </c>
      <c r="AH17" s="65">
        <v>113789978163</v>
      </c>
      <c r="AI17" s="65">
        <v>55515749252</v>
      </c>
      <c r="AJ17" s="90">
        <f t="shared" si="15"/>
        <v>0.49584778156696158</v>
      </c>
      <c r="AK17" s="90">
        <f t="shared" si="16"/>
        <v>9.9717317955815732E-2</v>
      </c>
    </row>
    <row r="18" spans="1:37" s="7" customFormat="1" ht="13" x14ac:dyDescent="0.3">
      <c r="A18" s="34" t="s">
        <v>0</v>
      </c>
      <c r="B18" s="35" t="s">
        <v>616</v>
      </c>
      <c r="C18" s="34" t="s">
        <v>0</v>
      </c>
      <c r="D18" s="68">
        <f>SUM(D9:D17)</f>
        <v>627876378483</v>
      </c>
      <c r="E18" s="69">
        <f>SUM(E9:E17)</f>
        <v>78692078547</v>
      </c>
      <c r="F18" s="70">
        <f t="shared" si="0"/>
        <v>706568457030</v>
      </c>
      <c r="G18" s="68">
        <f>SUM(G9:G17)</f>
        <v>628407571980</v>
      </c>
      <c r="H18" s="69">
        <f>SUM(H9:H17)</f>
        <v>80541264170</v>
      </c>
      <c r="I18" s="70">
        <f t="shared" si="1"/>
        <v>708948836150</v>
      </c>
      <c r="J18" s="68">
        <f>SUM(J9:J17)</f>
        <v>178449459754</v>
      </c>
      <c r="K18" s="69">
        <f>SUM(K9:K17)</f>
        <v>5402613180</v>
      </c>
      <c r="L18" s="69">
        <f t="shared" si="2"/>
        <v>183852072934</v>
      </c>
      <c r="M18" s="91">
        <f t="shared" si="3"/>
        <v>0.26020418984850591</v>
      </c>
      <c r="N18" s="103">
        <f>SUM(N9:N17)</f>
        <v>154320931605</v>
      </c>
      <c r="O18" s="104">
        <f>SUM(O9:O17)</f>
        <v>22528815520</v>
      </c>
      <c r="P18" s="105">
        <f t="shared" si="4"/>
        <v>176849747125</v>
      </c>
      <c r="Q18" s="91">
        <f t="shared" si="5"/>
        <v>0.25029386093510708</v>
      </c>
      <c r="R18" s="103">
        <f>SUM(R9:R17)</f>
        <v>0</v>
      </c>
      <c r="S18" s="105">
        <f>SUM(S9:S17)</f>
        <v>0</v>
      </c>
      <c r="T18" s="105">
        <f t="shared" si="6"/>
        <v>0</v>
      </c>
      <c r="U18" s="91">
        <f t="shared" si="7"/>
        <v>0</v>
      </c>
      <c r="V18" s="103">
        <f>SUM(V9:V17)</f>
        <v>0</v>
      </c>
      <c r="W18" s="105">
        <f>SUM(W9:W17)</f>
        <v>0</v>
      </c>
      <c r="X18" s="105">
        <f t="shared" si="8"/>
        <v>0</v>
      </c>
      <c r="Y18" s="91">
        <f t="shared" si="9"/>
        <v>0</v>
      </c>
      <c r="Z18" s="68">
        <f t="shared" si="10"/>
        <v>332770391359</v>
      </c>
      <c r="AA18" s="69">
        <f t="shared" si="11"/>
        <v>27931428700</v>
      </c>
      <c r="AB18" s="69">
        <f t="shared" si="12"/>
        <v>360701820059</v>
      </c>
      <c r="AC18" s="91">
        <f t="shared" si="13"/>
        <v>0.51049805078361299</v>
      </c>
      <c r="AD18" s="68">
        <f>SUM(AD9:AD17)</f>
        <v>148445726412</v>
      </c>
      <c r="AE18" s="69">
        <f>SUM(AE9:AE17)</f>
        <v>4748108761</v>
      </c>
      <c r="AF18" s="69">
        <f t="shared" si="14"/>
        <v>153193835173</v>
      </c>
      <c r="AG18" s="69">
        <f>SUM(AG9:AG17)</f>
        <v>652272571589</v>
      </c>
      <c r="AH18" s="69">
        <f>SUM(AH9:AH17)</f>
        <v>663500440770</v>
      </c>
      <c r="AI18" s="69">
        <f>SUM(AI9:AI17)</f>
        <v>325514623072</v>
      </c>
      <c r="AJ18" s="91">
        <f t="shared" si="15"/>
        <v>0.49904692800283545</v>
      </c>
      <c r="AK18" s="91">
        <f t="shared" si="16"/>
        <v>0.15441817175792782</v>
      </c>
    </row>
    <row r="19" spans="1:37" s="7" customFormat="1" ht="12.75" customHeight="1" x14ac:dyDescent="0.3">
      <c r="A19" s="36"/>
      <c r="B19" s="37"/>
      <c r="C19" s="38"/>
      <c r="D19" s="71"/>
      <c r="E19" s="72"/>
      <c r="F19" s="73"/>
      <c r="G19" s="71"/>
      <c r="H19" s="72"/>
      <c r="I19" s="73"/>
      <c r="J19" s="74"/>
      <c r="K19" s="72"/>
      <c r="L19" s="73"/>
      <c r="M19" s="92"/>
      <c r="N19" s="74"/>
      <c r="O19" s="73"/>
      <c r="P19" s="72"/>
      <c r="Q19" s="92"/>
      <c r="R19" s="74"/>
      <c r="S19" s="72"/>
      <c r="T19" s="72"/>
      <c r="U19" s="92"/>
      <c r="V19" s="74"/>
      <c r="W19" s="72"/>
      <c r="X19" s="72"/>
      <c r="Y19" s="92"/>
      <c r="Z19" s="74"/>
      <c r="AA19" s="72"/>
      <c r="AB19" s="73"/>
      <c r="AC19" s="92"/>
      <c r="AD19" s="74"/>
      <c r="AE19" s="72"/>
      <c r="AF19" s="72"/>
      <c r="AG19" s="72"/>
      <c r="AH19" s="72"/>
      <c r="AI19" s="72"/>
      <c r="AJ19" s="92"/>
      <c r="AK19" s="92"/>
    </row>
    <row r="20" spans="1:37" s="7" customFormat="1" ht="13" x14ac:dyDescent="0.3">
      <c r="B20" s="39"/>
      <c r="D20" s="75"/>
      <c r="E20" s="75"/>
      <c r="F20" s="75"/>
      <c r="G20" s="75"/>
      <c r="H20" s="75"/>
      <c r="I20" s="75"/>
      <c r="J20" s="75"/>
      <c r="K20" s="75"/>
      <c r="L20" s="75"/>
      <c r="M20" s="93"/>
      <c r="N20" s="75"/>
      <c r="O20" s="75"/>
      <c r="P20" s="75"/>
      <c r="Q20" s="93"/>
      <c r="R20" s="75"/>
      <c r="S20" s="75"/>
      <c r="T20" s="75"/>
      <c r="U20" s="93"/>
      <c r="V20" s="75"/>
      <c r="W20" s="75"/>
      <c r="X20" s="75"/>
      <c r="Y20" s="93"/>
      <c r="Z20" s="75"/>
      <c r="AA20" s="75"/>
      <c r="AB20" s="75"/>
      <c r="AC20" s="93"/>
      <c r="AD20" s="75"/>
      <c r="AE20" s="75"/>
      <c r="AF20" s="75"/>
      <c r="AG20" s="75"/>
      <c r="AH20" s="75"/>
      <c r="AI20" s="75"/>
      <c r="AJ20" s="93"/>
      <c r="AK20" s="93"/>
    </row>
    <row r="21" spans="1:37" x14ac:dyDescent="0.25">
      <c r="D21" s="76"/>
      <c r="E21" s="76"/>
      <c r="F21" s="76"/>
      <c r="G21" s="76"/>
      <c r="H21" s="76"/>
      <c r="I21" s="76"/>
      <c r="J21" s="76"/>
      <c r="K21" s="76"/>
      <c r="L21" s="76"/>
      <c r="M21" s="94"/>
      <c r="N21" s="76"/>
      <c r="O21" s="76"/>
      <c r="P21" s="76"/>
      <c r="Q21" s="94"/>
      <c r="R21" s="76"/>
      <c r="S21" s="76"/>
      <c r="T21" s="76"/>
      <c r="U21" s="94"/>
      <c r="V21" s="76"/>
      <c r="W21" s="76"/>
      <c r="X21" s="76"/>
      <c r="Y21" s="94"/>
      <c r="Z21" s="76"/>
      <c r="AA21" s="76"/>
      <c r="AB21" s="76"/>
      <c r="AC21" s="94"/>
      <c r="AD21" s="76"/>
      <c r="AE21" s="76"/>
      <c r="AF21" s="76"/>
      <c r="AG21" s="76"/>
      <c r="AH21" s="76"/>
      <c r="AI21" s="76"/>
      <c r="AJ21" s="94"/>
      <c r="AK21" s="94"/>
    </row>
    <row r="22" spans="1:37" x14ac:dyDescent="0.25">
      <c r="D22" s="76"/>
      <c r="E22" s="76"/>
      <c r="F22" s="76"/>
      <c r="G22" s="76"/>
      <c r="H22" s="76"/>
      <c r="I22" s="76"/>
      <c r="J22" s="76"/>
      <c r="K22" s="76"/>
      <c r="L22" s="76"/>
      <c r="M22" s="94"/>
      <c r="N22" s="76"/>
      <c r="O22" s="76"/>
      <c r="P22" s="76"/>
      <c r="Q22" s="94"/>
      <c r="R22" s="76"/>
      <c r="S22" s="76"/>
      <c r="T22" s="76"/>
      <c r="U22" s="94"/>
      <c r="V22" s="76"/>
      <c r="W22" s="76"/>
      <c r="X22" s="76"/>
      <c r="Y22" s="94"/>
      <c r="Z22" s="76"/>
      <c r="AA22" s="76"/>
      <c r="AB22" s="76"/>
      <c r="AC22" s="94"/>
      <c r="AD22" s="76"/>
      <c r="AE22" s="76"/>
      <c r="AF22" s="76"/>
      <c r="AG22" s="76"/>
      <c r="AH22" s="76"/>
      <c r="AI22" s="76"/>
      <c r="AJ22" s="94"/>
      <c r="AK22" s="94"/>
    </row>
    <row r="23" spans="1:37" x14ac:dyDescent="0.25">
      <c r="D23" s="76"/>
      <c r="E23" s="76"/>
      <c r="F23" s="76"/>
      <c r="G23" s="76"/>
      <c r="H23" s="76"/>
      <c r="I23" s="76"/>
      <c r="J23" s="76"/>
      <c r="K23" s="76"/>
      <c r="L23" s="76"/>
      <c r="M23" s="94"/>
      <c r="N23" s="76"/>
      <c r="O23" s="76"/>
      <c r="P23" s="76"/>
      <c r="Q23" s="94"/>
      <c r="R23" s="76"/>
      <c r="S23" s="76"/>
      <c r="T23" s="76"/>
      <c r="U23" s="94"/>
      <c r="V23" s="76"/>
      <c r="W23" s="76"/>
      <c r="X23" s="76"/>
      <c r="Y23" s="94"/>
      <c r="Z23" s="76"/>
      <c r="AA23" s="76"/>
      <c r="AB23" s="76"/>
      <c r="AC23" s="94"/>
      <c r="AD23" s="76"/>
      <c r="AE23" s="76"/>
      <c r="AF23" s="76"/>
      <c r="AG23" s="76"/>
      <c r="AH23" s="76"/>
      <c r="AI23" s="76"/>
      <c r="AJ23" s="94"/>
      <c r="AK23" s="94"/>
    </row>
    <row r="24" spans="1:37" x14ac:dyDescent="0.25">
      <c r="D24" s="76"/>
      <c r="E24" s="76"/>
      <c r="F24" s="76"/>
      <c r="G24" s="76"/>
      <c r="H24" s="76"/>
      <c r="I24" s="76"/>
      <c r="J24" s="76"/>
      <c r="K24" s="76"/>
      <c r="L24" s="76"/>
      <c r="M24" s="94"/>
      <c r="N24" s="76"/>
      <c r="O24" s="76"/>
      <c r="P24" s="76"/>
      <c r="Q24" s="94"/>
      <c r="R24" s="76"/>
      <c r="S24" s="76"/>
      <c r="T24" s="76"/>
      <c r="U24" s="94"/>
      <c r="V24" s="76"/>
      <c r="W24" s="76"/>
      <c r="X24" s="76"/>
      <c r="Y24" s="94"/>
      <c r="Z24" s="76"/>
      <c r="AA24" s="76"/>
      <c r="AB24" s="76"/>
      <c r="AC24" s="94"/>
      <c r="AD24" s="76"/>
      <c r="AE24" s="76"/>
      <c r="AF24" s="76"/>
      <c r="AG24" s="76"/>
      <c r="AH24" s="76"/>
      <c r="AI24" s="76"/>
      <c r="AJ24" s="94"/>
      <c r="AK24" s="94"/>
    </row>
    <row r="25" spans="1:37" x14ac:dyDescent="0.25">
      <c r="D25" s="76"/>
      <c r="E25" s="76"/>
      <c r="F25" s="76"/>
      <c r="G25" s="76"/>
      <c r="H25" s="76"/>
      <c r="I25" s="76"/>
      <c r="J25" s="76"/>
      <c r="K25" s="76"/>
      <c r="L25" s="76"/>
      <c r="M25" s="94"/>
      <c r="N25" s="76"/>
      <c r="O25" s="76"/>
      <c r="P25" s="76"/>
      <c r="Q25" s="94"/>
      <c r="R25" s="76"/>
      <c r="S25" s="76"/>
      <c r="T25" s="76"/>
      <c r="U25" s="94"/>
      <c r="V25" s="76"/>
      <c r="W25" s="76"/>
      <c r="X25" s="76"/>
      <c r="Y25" s="94"/>
      <c r="Z25" s="76"/>
      <c r="AA25" s="76"/>
      <c r="AB25" s="76"/>
      <c r="AC25" s="94"/>
      <c r="AD25" s="76"/>
      <c r="AE25" s="76"/>
      <c r="AF25" s="76"/>
      <c r="AG25" s="76"/>
      <c r="AH25" s="76"/>
      <c r="AI25" s="76"/>
      <c r="AJ25" s="94"/>
      <c r="AK25" s="94"/>
    </row>
    <row r="26" spans="1:37" x14ac:dyDescent="0.25">
      <c r="D26" s="76"/>
      <c r="E26" s="76"/>
      <c r="F26" s="76"/>
      <c r="G26" s="76"/>
      <c r="H26" s="76"/>
      <c r="I26" s="76"/>
      <c r="J26" s="76"/>
      <c r="K26" s="76"/>
      <c r="L26" s="76"/>
      <c r="M26" s="94"/>
      <c r="N26" s="76"/>
      <c r="O26" s="76"/>
      <c r="P26" s="76"/>
      <c r="Q26" s="94"/>
      <c r="R26" s="76"/>
      <c r="S26" s="76"/>
      <c r="T26" s="76"/>
      <c r="U26" s="94"/>
      <c r="V26" s="76"/>
      <c r="W26" s="76"/>
      <c r="X26" s="76"/>
      <c r="Y26" s="94"/>
      <c r="Z26" s="76"/>
      <c r="AA26" s="76"/>
      <c r="AB26" s="76"/>
      <c r="AC26" s="94"/>
      <c r="AD26" s="76"/>
      <c r="AE26" s="76"/>
      <c r="AF26" s="76"/>
      <c r="AG26" s="76"/>
      <c r="AH26" s="76"/>
      <c r="AI26" s="76"/>
      <c r="AJ26" s="94"/>
      <c r="AK26" s="94"/>
    </row>
    <row r="27" spans="1:37" x14ac:dyDescent="0.25">
      <c r="D27" s="76"/>
      <c r="E27" s="76"/>
      <c r="F27" s="76"/>
      <c r="G27" s="76"/>
      <c r="H27" s="76"/>
      <c r="I27" s="76"/>
      <c r="J27" s="76"/>
      <c r="K27" s="76"/>
      <c r="L27" s="76"/>
      <c r="M27" s="94"/>
      <c r="N27" s="76"/>
      <c r="O27" s="76"/>
      <c r="P27" s="76"/>
      <c r="Q27" s="94"/>
      <c r="R27" s="76"/>
      <c r="S27" s="76"/>
      <c r="T27" s="76"/>
      <c r="U27" s="94"/>
      <c r="V27" s="76"/>
      <c r="W27" s="76"/>
      <c r="X27" s="76"/>
      <c r="Y27" s="94"/>
      <c r="Z27" s="76"/>
      <c r="AA27" s="76"/>
      <c r="AB27" s="76"/>
      <c r="AC27" s="94"/>
      <c r="AD27" s="76"/>
      <c r="AE27" s="76"/>
      <c r="AF27" s="76"/>
      <c r="AG27" s="76"/>
      <c r="AH27" s="76"/>
      <c r="AI27" s="76"/>
      <c r="AJ27" s="94"/>
      <c r="AK27" s="94"/>
    </row>
    <row r="28" spans="1:37" x14ac:dyDescent="0.25">
      <c r="D28" s="76"/>
      <c r="E28" s="76"/>
      <c r="F28" s="76"/>
      <c r="G28" s="76"/>
      <c r="H28" s="76"/>
      <c r="I28" s="76"/>
      <c r="J28" s="76"/>
      <c r="K28" s="76"/>
      <c r="L28" s="76"/>
      <c r="M28" s="94"/>
      <c r="N28" s="76"/>
      <c r="O28" s="76"/>
      <c r="P28" s="76"/>
      <c r="Q28" s="94"/>
      <c r="R28" s="76"/>
      <c r="S28" s="76"/>
      <c r="T28" s="76"/>
      <c r="U28" s="94"/>
      <c r="V28" s="76"/>
      <c r="W28" s="76"/>
      <c r="X28" s="76"/>
      <c r="Y28" s="94"/>
      <c r="Z28" s="76"/>
      <c r="AA28" s="76"/>
      <c r="AB28" s="76"/>
      <c r="AC28" s="94"/>
      <c r="AD28" s="76"/>
      <c r="AE28" s="76"/>
      <c r="AF28" s="76"/>
      <c r="AG28" s="76"/>
      <c r="AH28" s="76"/>
      <c r="AI28" s="76"/>
      <c r="AJ28" s="94"/>
      <c r="AK28" s="94"/>
    </row>
    <row r="29" spans="1:37" x14ac:dyDescent="0.25">
      <c r="D29" s="76"/>
      <c r="E29" s="76"/>
      <c r="F29" s="76"/>
      <c r="G29" s="76"/>
      <c r="H29" s="76"/>
      <c r="I29" s="76"/>
      <c r="J29" s="76"/>
      <c r="K29" s="76"/>
      <c r="L29" s="76"/>
      <c r="M29" s="94"/>
      <c r="N29" s="76"/>
      <c r="O29" s="76"/>
      <c r="P29" s="76"/>
      <c r="Q29" s="94"/>
      <c r="R29" s="76"/>
      <c r="S29" s="76"/>
      <c r="T29" s="76"/>
      <c r="U29" s="94"/>
      <c r="V29" s="76"/>
      <c r="W29" s="76"/>
      <c r="X29" s="76"/>
      <c r="Y29" s="94"/>
      <c r="Z29" s="76"/>
      <c r="AA29" s="76"/>
      <c r="AB29" s="76"/>
      <c r="AC29" s="94"/>
      <c r="AD29" s="76"/>
      <c r="AE29" s="76"/>
      <c r="AF29" s="76"/>
      <c r="AG29" s="76"/>
      <c r="AH29" s="76"/>
      <c r="AI29" s="76"/>
      <c r="AJ29" s="94"/>
      <c r="AK29" s="94"/>
    </row>
    <row r="30" spans="1:37" x14ac:dyDescent="0.25">
      <c r="D30" s="76"/>
      <c r="E30" s="76"/>
      <c r="F30" s="76"/>
      <c r="G30" s="76"/>
      <c r="H30" s="76"/>
      <c r="I30" s="76"/>
      <c r="J30" s="76"/>
      <c r="K30" s="76"/>
      <c r="L30" s="76"/>
      <c r="M30" s="94"/>
      <c r="N30" s="76"/>
      <c r="O30" s="76"/>
      <c r="P30" s="76"/>
      <c r="Q30" s="94"/>
      <c r="R30" s="76"/>
      <c r="S30" s="76"/>
      <c r="T30" s="76"/>
      <c r="U30" s="94"/>
      <c r="V30" s="76"/>
      <c r="W30" s="76"/>
      <c r="X30" s="76"/>
      <c r="Y30" s="94"/>
      <c r="Z30" s="76"/>
      <c r="AA30" s="76"/>
      <c r="AB30" s="76"/>
      <c r="AC30" s="94"/>
      <c r="AD30" s="76"/>
      <c r="AE30" s="76"/>
      <c r="AF30" s="76"/>
      <c r="AG30" s="76"/>
      <c r="AH30" s="76"/>
      <c r="AI30" s="76"/>
      <c r="AJ30" s="94"/>
      <c r="AK30" s="94"/>
    </row>
    <row r="31" spans="1:37" x14ac:dyDescent="0.25">
      <c r="D31" s="76"/>
      <c r="E31" s="76"/>
      <c r="F31" s="76"/>
      <c r="G31" s="76"/>
      <c r="H31" s="76"/>
      <c r="I31" s="76"/>
      <c r="J31" s="76"/>
      <c r="K31" s="76"/>
      <c r="L31" s="76"/>
      <c r="M31" s="94"/>
      <c r="N31" s="76"/>
      <c r="O31" s="76"/>
      <c r="P31" s="76"/>
      <c r="Q31" s="94"/>
      <c r="R31" s="76"/>
      <c r="S31" s="76"/>
      <c r="T31" s="76"/>
      <c r="U31" s="94"/>
      <c r="V31" s="76"/>
      <c r="W31" s="76"/>
      <c r="X31" s="76"/>
      <c r="Y31" s="94"/>
      <c r="Z31" s="76"/>
      <c r="AA31" s="76"/>
      <c r="AB31" s="76"/>
      <c r="AC31" s="94"/>
      <c r="AD31" s="76"/>
      <c r="AE31" s="76"/>
      <c r="AF31" s="76"/>
      <c r="AG31" s="76"/>
      <c r="AH31" s="76"/>
      <c r="AI31" s="76"/>
      <c r="AJ31" s="94"/>
      <c r="AK31" s="94"/>
    </row>
    <row r="32" spans="1:37" x14ac:dyDescent="0.25">
      <c r="D32" s="76"/>
      <c r="E32" s="76"/>
      <c r="F32" s="76"/>
      <c r="G32" s="76"/>
      <c r="H32" s="76"/>
      <c r="I32" s="76"/>
      <c r="J32" s="76"/>
      <c r="K32" s="76"/>
      <c r="L32" s="76"/>
      <c r="M32" s="94"/>
      <c r="N32" s="76"/>
      <c r="O32" s="76"/>
      <c r="P32" s="76"/>
      <c r="Q32" s="94"/>
      <c r="R32" s="76"/>
      <c r="S32" s="76"/>
      <c r="T32" s="76"/>
      <c r="U32" s="94"/>
      <c r="V32" s="76"/>
      <c r="W32" s="76"/>
      <c r="X32" s="76"/>
      <c r="Y32" s="94"/>
      <c r="Z32" s="76"/>
      <c r="AA32" s="76"/>
      <c r="AB32" s="76"/>
      <c r="AC32" s="94"/>
      <c r="AD32" s="76"/>
      <c r="AE32" s="76"/>
      <c r="AF32" s="76"/>
      <c r="AG32" s="76"/>
      <c r="AH32" s="76"/>
      <c r="AI32" s="76"/>
      <c r="AJ32" s="94"/>
      <c r="AK32" s="94"/>
    </row>
    <row r="33" spans="4:37" x14ac:dyDescent="0.25">
      <c r="D33" s="76"/>
      <c r="E33" s="76"/>
      <c r="F33" s="76"/>
      <c r="G33" s="76"/>
      <c r="H33" s="76"/>
      <c r="I33" s="76"/>
      <c r="J33" s="76"/>
      <c r="K33" s="76"/>
      <c r="L33" s="76"/>
      <c r="M33" s="94"/>
      <c r="N33" s="76"/>
      <c r="O33" s="76"/>
      <c r="P33" s="76"/>
      <c r="Q33" s="94"/>
      <c r="R33" s="76"/>
      <c r="S33" s="76"/>
      <c r="T33" s="76"/>
      <c r="U33" s="94"/>
      <c r="V33" s="76"/>
      <c r="W33" s="76"/>
      <c r="X33" s="76"/>
      <c r="Y33" s="94"/>
      <c r="Z33" s="76"/>
      <c r="AA33" s="76"/>
      <c r="AB33" s="76"/>
      <c r="AC33" s="94"/>
      <c r="AD33" s="76"/>
      <c r="AE33" s="76"/>
      <c r="AF33" s="76"/>
      <c r="AG33" s="76"/>
      <c r="AH33" s="76"/>
      <c r="AI33" s="76"/>
      <c r="AJ33" s="94"/>
      <c r="AK33" s="94"/>
    </row>
    <row r="34" spans="4:37" x14ac:dyDescent="0.25">
      <c r="D34" s="76"/>
      <c r="E34" s="76"/>
      <c r="F34" s="76"/>
      <c r="G34" s="76"/>
      <c r="H34" s="76"/>
      <c r="I34" s="76"/>
      <c r="J34" s="76"/>
      <c r="K34" s="76"/>
      <c r="L34" s="76"/>
      <c r="M34" s="94"/>
      <c r="N34" s="76"/>
      <c r="O34" s="76"/>
      <c r="P34" s="76"/>
      <c r="Q34" s="94"/>
      <c r="R34" s="76"/>
      <c r="S34" s="76"/>
      <c r="T34" s="76"/>
      <c r="U34" s="94"/>
      <c r="V34" s="76"/>
      <c r="W34" s="76"/>
      <c r="X34" s="76"/>
      <c r="Y34" s="94"/>
      <c r="Z34" s="76"/>
      <c r="AA34" s="76"/>
      <c r="AB34" s="76"/>
      <c r="AC34" s="94"/>
      <c r="AD34" s="76"/>
      <c r="AE34" s="76"/>
      <c r="AF34" s="76"/>
      <c r="AG34" s="76"/>
      <c r="AH34" s="76"/>
      <c r="AI34" s="76"/>
      <c r="AJ34" s="94"/>
      <c r="AK34" s="94"/>
    </row>
    <row r="35" spans="4:37" x14ac:dyDescent="0.25">
      <c r="D35" s="76"/>
      <c r="E35" s="76"/>
      <c r="F35" s="76"/>
      <c r="G35" s="76"/>
      <c r="H35" s="76"/>
      <c r="I35" s="76"/>
      <c r="J35" s="76"/>
      <c r="K35" s="76"/>
      <c r="L35" s="76"/>
      <c r="M35" s="94"/>
      <c r="N35" s="76"/>
      <c r="O35" s="76"/>
      <c r="P35" s="76"/>
      <c r="Q35" s="94"/>
      <c r="R35" s="76"/>
      <c r="S35" s="76"/>
      <c r="T35" s="76"/>
      <c r="U35" s="94"/>
      <c r="V35" s="76"/>
      <c r="W35" s="76"/>
      <c r="X35" s="76"/>
      <c r="Y35" s="94"/>
      <c r="Z35" s="76"/>
      <c r="AA35" s="76"/>
      <c r="AB35" s="76"/>
      <c r="AC35" s="94"/>
      <c r="AD35" s="76"/>
      <c r="AE35" s="76"/>
      <c r="AF35" s="76"/>
      <c r="AG35" s="76"/>
      <c r="AH35" s="76"/>
      <c r="AI35" s="76"/>
      <c r="AJ35" s="94"/>
      <c r="AK35" s="94"/>
    </row>
    <row r="36" spans="4:37" x14ac:dyDescent="0.25">
      <c r="D36" s="76"/>
      <c r="E36" s="76"/>
      <c r="F36" s="76"/>
      <c r="G36" s="76"/>
      <c r="H36" s="76"/>
      <c r="I36" s="76"/>
      <c r="J36" s="76"/>
      <c r="K36" s="76"/>
      <c r="L36" s="76"/>
      <c r="M36" s="94"/>
      <c r="N36" s="76"/>
      <c r="O36" s="76"/>
      <c r="P36" s="76"/>
      <c r="Q36" s="94"/>
      <c r="R36" s="76"/>
      <c r="S36" s="76"/>
      <c r="T36" s="76"/>
      <c r="U36" s="94"/>
      <c r="V36" s="76"/>
      <c r="W36" s="76"/>
      <c r="X36" s="76"/>
      <c r="Y36" s="94"/>
      <c r="Z36" s="76"/>
      <c r="AA36" s="76"/>
      <c r="AB36" s="76"/>
      <c r="AC36" s="94"/>
      <c r="AD36" s="76"/>
      <c r="AE36" s="76"/>
      <c r="AF36" s="76"/>
      <c r="AG36" s="76"/>
      <c r="AH36" s="76"/>
      <c r="AI36" s="76"/>
      <c r="AJ36" s="94"/>
      <c r="AK36" s="94"/>
    </row>
    <row r="37" spans="4:37" x14ac:dyDescent="0.25">
      <c r="D37" s="76"/>
      <c r="E37" s="76"/>
      <c r="F37" s="76"/>
      <c r="G37" s="76"/>
      <c r="H37" s="76"/>
      <c r="I37" s="76"/>
      <c r="J37" s="76"/>
      <c r="K37" s="76"/>
      <c r="L37" s="76"/>
      <c r="M37" s="94"/>
      <c r="N37" s="76"/>
      <c r="O37" s="76"/>
      <c r="P37" s="76"/>
      <c r="Q37" s="94"/>
      <c r="R37" s="76"/>
      <c r="S37" s="76"/>
      <c r="T37" s="76"/>
      <c r="U37" s="94"/>
      <c r="V37" s="76"/>
      <c r="W37" s="76"/>
      <c r="X37" s="76"/>
      <c r="Y37" s="94"/>
      <c r="Z37" s="76"/>
      <c r="AA37" s="76"/>
      <c r="AB37" s="76"/>
      <c r="AC37" s="94"/>
      <c r="AD37" s="76"/>
      <c r="AE37" s="76"/>
      <c r="AF37" s="76"/>
      <c r="AG37" s="76"/>
      <c r="AH37" s="76"/>
      <c r="AI37" s="76"/>
      <c r="AJ37" s="94"/>
      <c r="AK37" s="94"/>
    </row>
    <row r="38" spans="4:37" x14ac:dyDescent="0.25">
      <c r="D38" s="76"/>
      <c r="E38" s="76"/>
      <c r="F38" s="76"/>
      <c r="G38" s="76"/>
      <c r="H38" s="76"/>
      <c r="I38" s="76"/>
      <c r="J38" s="76"/>
      <c r="K38" s="76"/>
      <c r="L38" s="76"/>
      <c r="M38" s="94"/>
      <c r="N38" s="76"/>
      <c r="O38" s="76"/>
      <c r="P38" s="76"/>
      <c r="Q38" s="94"/>
      <c r="R38" s="76"/>
      <c r="S38" s="76"/>
      <c r="T38" s="76"/>
      <c r="U38" s="94"/>
      <c r="V38" s="76"/>
      <c r="W38" s="76"/>
      <c r="X38" s="76"/>
      <c r="Y38" s="94"/>
      <c r="Z38" s="76"/>
      <c r="AA38" s="76"/>
      <c r="AB38" s="76"/>
      <c r="AC38" s="94"/>
      <c r="AD38" s="76"/>
      <c r="AE38" s="76"/>
      <c r="AF38" s="76"/>
      <c r="AG38" s="76"/>
      <c r="AH38" s="76"/>
      <c r="AI38" s="76"/>
      <c r="AJ38" s="94"/>
      <c r="AK38" s="94"/>
    </row>
    <row r="39" spans="4:37" x14ac:dyDescent="0.25">
      <c r="D39" s="76"/>
      <c r="E39" s="76"/>
      <c r="F39" s="76"/>
      <c r="G39" s="76"/>
      <c r="H39" s="76"/>
      <c r="I39" s="76"/>
      <c r="J39" s="76"/>
      <c r="K39" s="76"/>
      <c r="L39" s="76"/>
      <c r="M39" s="94"/>
      <c r="N39" s="76"/>
      <c r="O39" s="76"/>
      <c r="P39" s="76"/>
      <c r="Q39" s="94"/>
      <c r="R39" s="76"/>
      <c r="S39" s="76"/>
      <c r="T39" s="76"/>
      <c r="U39" s="94"/>
      <c r="V39" s="76"/>
      <c r="W39" s="76"/>
      <c r="X39" s="76"/>
      <c r="Y39" s="94"/>
      <c r="Z39" s="76"/>
      <c r="AA39" s="76"/>
      <c r="AB39" s="76"/>
      <c r="AC39" s="94"/>
      <c r="AD39" s="76"/>
      <c r="AE39" s="76"/>
      <c r="AF39" s="76"/>
      <c r="AG39" s="76"/>
      <c r="AH39" s="76"/>
      <c r="AI39" s="76"/>
      <c r="AJ39" s="94"/>
      <c r="AK39" s="94"/>
    </row>
    <row r="40" spans="4:37" x14ac:dyDescent="0.25">
      <c r="D40" s="76"/>
      <c r="E40" s="76"/>
      <c r="F40" s="76"/>
      <c r="G40" s="76"/>
      <c r="H40" s="76"/>
      <c r="I40" s="76"/>
      <c r="J40" s="76"/>
      <c r="K40" s="76"/>
      <c r="L40" s="76"/>
      <c r="M40" s="94"/>
      <c r="N40" s="76"/>
      <c r="O40" s="76"/>
      <c r="P40" s="76"/>
      <c r="Q40" s="94"/>
      <c r="R40" s="76"/>
      <c r="S40" s="76"/>
      <c r="T40" s="76"/>
      <c r="U40" s="94"/>
      <c r="V40" s="76"/>
      <c r="W40" s="76"/>
      <c r="X40" s="76"/>
      <c r="Y40" s="94"/>
      <c r="Z40" s="76"/>
      <c r="AA40" s="76"/>
      <c r="AB40" s="76"/>
      <c r="AC40" s="94"/>
      <c r="AD40" s="76"/>
      <c r="AE40" s="76"/>
      <c r="AF40" s="76"/>
      <c r="AG40" s="76"/>
      <c r="AH40" s="76"/>
      <c r="AI40" s="76"/>
      <c r="AJ40" s="94"/>
      <c r="AK40" s="94"/>
    </row>
    <row r="41" spans="4:37" x14ac:dyDescent="0.25">
      <c r="D41" s="76"/>
      <c r="E41" s="76"/>
      <c r="F41" s="76"/>
      <c r="G41" s="76"/>
      <c r="H41" s="76"/>
      <c r="I41" s="76"/>
      <c r="J41" s="76"/>
      <c r="K41" s="76"/>
      <c r="L41" s="76"/>
      <c r="M41" s="94"/>
      <c r="N41" s="76"/>
      <c r="O41" s="76"/>
      <c r="P41" s="76"/>
      <c r="Q41" s="94"/>
      <c r="R41" s="76"/>
      <c r="S41" s="76"/>
      <c r="T41" s="76"/>
      <c r="U41" s="94"/>
      <c r="V41" s="76"/>
      <c r="W41" s="76"/>
      <c r="X41" s="76"/>
      <c r="Y41" s="94"/>
      <c r="Z41" s="76"/>
      <c r="AA41" s="76"/>
      <c r="AB41" s="76"/>
      <c r="AC41" s="94"/>
      <c r="AD41" s="76"/>
      <c r="AE41" s="76"/>
      <c r="AF41" s="76"/>
      <c r="AG41" s="76"/>
      <c r="AH41" s="76"/>
      <c r="AI41" s="76"/>
      <c r="AJ41" s="94"/>
      <c r="AK41" s="94"/>
    </row>
    <row r="42" spans="4:37" x14ac:dyDescent="0.25">
      <c r="D42" s="76"/>
      <c r="E42" s="76"/>
      <c r="F42" s="76"/>
      <c r="G42" s="76"/>
      <c r="H42" s="76"/>
      <c r="I42" s="76"/>
      <c r="J42" s="76"/>
      <c r="K42" s="76"/>
      <c r="L42" s="76"/>
      <c r="M42" s="94"/>
      <c r="N42" s="76"/>
      <c r="O42" s="76"/>
      <c r="P42" s="76"/>
      <c r="Q42" s="94"/>
      <c r="R42" s="76"/>
      <c r="S42" s="76"/>
      <c r="T42" s="76"/>
      <c r="U42" s="94"/>
      <c r="V42" s="76"/>
      <c r="W42" s="76"/>
      <c r="X42" s="76"/>
      <c r="Y42" s="94"/>
      <c r="Z42" s="76"/>
      <c r="AA42" s="76"/>
      <c r="AB42" s="76"/>
      <c r="AC42" s="94"/>
      <c r="AD42" s="76"/>
      <c r="AE42" s="76"/>
      <c r="AF42" s="76"/>
      <c r="AG42" s="76"/>
      <c r="AH42" s="76"/>
      <c r="AI42" s="76"/>
      <c r="AJ42" s="94"/>
      <c r="AK42" s="94"/>
    </row>
    <row r="43" spans="4:37" x14ac:dyDescent="0.25">
      <c r="D43" s="76"/>
      <c r="E43" s="76"/>
      <c r="F43" s="76"/>
      <c r="G43" s="76"/>
      <c r="H43" s="76"/>
      <c r="I43" s="76"/>
      <c r="J43" s="76"/>
      <c r="K43" s="76"/>
      <c r="L43" s="76"/>
      <c r="M43" s="94"/>
      <c r="N43" s="76"/>
      <c r="O43" s="76"/>
      <c r="P43" s="76"/>
      <c r="Q43" s="94"/>
      <c r="R43" s="76"/>
      <c r="S43" s="76"/>
      <c r="T43" s="76"/>
      <c r="U43" s="94"/>
      <c r="V43" s="76"/>
      <c r="W43" s="76"/>
      <c r="X43" s="76"/>
      <c r="Y43" s="94"/>
      <c r="Z43" s="76"/>
      <c r="AA43" s="76"/>
      <c r="AB43" s="76"/>
      <c r="AC43" s="94"/>
      <c r="AD43" s="76"/>
      <c r="AE43" s="76"/>
      <c r="AF43" s="76"/>
      <c r="AG43" s="76"/>
      <c r="AH43" s="76"/>
      <c r="AI43" s="76"/>
      <c r="AJ43" s="94"/>
      <c r="AK43" s="94"/>
    </row>
    <row r="44" spans="4:37" x14ac:dyDescent="0.25">
      <c r="D44" s="76"/>
      <c r="E44" s="76"/>
      <c r="F44" s="76"/>
      <c r="G44" s="76"/>
      <c r="H44" s="76"/>
      <c r="I44" s="76"/>
      <c r="J44" s="76"/>
      <c r="K44" s="76"/>
      <c r="L44" s="76"/>
      <c r="M44" s="94"/>
      <c r="N44" s="76"/>
      <c r="O44" s="76"/>
      <c r="P44" s="76"/>
      <c r="Q44" s="94"/>
      <c r="R44" s="76"/>
      <c r="S44" s="76"/>
      <c r="T44" s="76"/>
      <c r="U44" s="94"/>
      <c r="V44" s="76"/>
      <c r="W44" s="76"/>
      <c r="X44" s="76"/>
      <c r="Y44" s="94"/>
      <c r="Z44" s="76"/>
      <c r="AA44" s="76"/>
      <c r="AB44" s="76"/>
      <c r="AC44" s="94"/>
      <c r="AD44" s="76"/>
      <c r="AE44" s="76"/>
      <c r="AF44" s="76"/>
      <c r="AG44" s="76"/>
      <c r="AH44" s="76"/>
      <c r="AI44" s="76"/>
      <c r="AJ44" s="94"/>
      <c r="AK44" s="94"/>
    </row>
    <row r="45" spans="4:37" x14ac:dyDescent="0.25">
      <c r="D45" s="76"/>
      <c r="E45" s="76"/>
      <c r="F45" s="76"/>
      <c r="G45" s="76"/>
      <c r="H45" s="76"/>
      <c r="I45" s="76"/>
      <c r="J45" s="76"/>
      <c r="K45" s="76"/>
      <c r="L45" s="76"/>
      <c r="M45" s="94"/>
      <c r="N45" s="76"/>
      <c r="O45" s="76"/>
      <c r="P45" s="76"/>
      <c r="Q45" s="94"/>
      <c r="R45" s="76"/>
      <c r="S45" s="76"/>
      <c r="T45" s="76"/>
      <c r="U45" s="94"/>
      <c r="V45" s="76"/>
      <c r="W45" s="76"/>
      <c r="X45" s="76"/>
      <c r="Y45" s="94"/>
      <c r="Z45" s="76"/>
      <c r="AA45" s="76"/>
      <c r="AB45" s="76"/>
      <c r="AC45" s="94"/>
      <c r="AD45" s="76"/>
      <c r="AE45" s="76"/>
      <c r="AF45" s="76"/>
      <c r="AG45" s="76"/>
      <c r="AH45" s="76"/>
      <c r="AI45" s="76"/>
      <c r="AJ45" s="94"/>
      <c r="AK45" s="94"/>
    </row>
    <row r="46" spans="4:37" x14ac:dyDescent="0.25">
      <c r="D46" s="76"/>
      <c r="E46" s="76"/>
      <c r="F46" s="76"/>
      <c r="G46" s="76"/>
      <c r="H46" s="76"/>
      <c r="I46" s="76"/>
      <c r="J46" s="76"/>
      <c r="K46" s="76"/>
      <c r="L46" s="76"/>
      <c r="M46" s="94"/>
      <c r="N46" s="76"/>
      <c r="O46" s="76"/>
      <c r="P46" s="76"/>
      <c r="Q46" s="94"/>
      <c r="R46" s="76"/>
      <c r="S46" s="76"/>
      <c r="T46" s="76"/>
      <c r="U46" s="94"/>
      <c r="V46" s="76"/>
      <c r="W46" s="76"/>
      <c r="X46" s="76"/>
      <c r="Y46" s="94"/>
      <c r="Z46" s="76"/>
      <c r="AA46" s="76"/>
      <c r="AB46" s="76"/>
      <c r="AC46" s="94"/>
      <c r="AD46" s="76"/>
      <c r="AE46" s="76"/>
      <c r="AF46" s="76"/>
      <c r="AG46" s="76"/>
      <c r="AH46" s="76"/>
      <c r="AI46" s="76"/>
      <c r="AJ46" s="94"/>
      <c r="AK46" s="94"/>
    </row>
    <row r="47" spans="4:37" x14ac:dyDescent="0.25">
      <c r="D47" s="76"/>
      <c r="E47" s="76"/>
      <c r="F47" s="76"/>
      <c r="G47" s="76"/>
      <c r="H47" s="76"/>
      <c r="I47" s="76"/>
      <c r="J47" s="76"/>
      <c r="K47" s="76"/>
      <c r="L47" s="76"/>
      <c r="M47" s="94"/>
      <c r="N47" s="76"/>
      <c r="O47" s="76"/>
      <c r="P47" s="76"/>
      <c r="Q47" s="94"/>
      <c r="R47" s="76"/>
      <c r="S47" s="76"/>
      <c r="T47" s="76"/>
      <c r="U47" s="94"/>
      <c r="V47" s="76"/>
      <c r="W47" s="76"/>
      <c r="X47" s="76"/>
      <c r="Y47" s="94"/>
      <c r="Z47" s="76"/>
      <c r="AA47" s="76"/>
      <c r="AB47" s="76"/>
      <c r="AC47" s="94"/>
      <c r="AD47" s="76"/>
      <c r="AE47" s="76"/>
      <c r="AF47" s="76"/>
      <c r="AG47" s="76"/>
      <c r="AH47" s="76"/>
      <c r="AI47" s="76"/>
      <c r="AJ47" s="94"/>
      <c r="AK47" s="94"/>
    </row>
    <row r="48" spans="4:37" x14ac:dyDescent="0.25">
      <c r="D48" s="76"/>
      <c r="E48" s="76"/>
      <c r="F48" s="76"/>
      <c r="G48" s="76"/>
      <c r="H48" s="76"/>
      <c r="I48" s="76"/>
      <c r="J48" s="76"/>
      <c r="K48" s="76"/>
      <c r="L48" s="76"/>
      <c r="M48" s="94"/>
      <c r="N48" s="76"/>
      <c r="O48" s="76"/>
      <c r="P48" s="76"/>
      <c r="Q48" s="94"/>
      <c r="R48" s="76"/>
      <c r="S48" s="76"/>
      <c r="T48" s="76"/>
      <c r="U48" s="94"/>
      <c r="V48" s="76"/>
      <c r="W48" s="76"/>
      <c r="X48" s="76"/>
      <c r="Y48" s="94"/>
      <c r="Z48" s="76"/>
      <c r="AA48" s="76"/>
      <c r="AB48" s="76"/>
      <c r="AC48" s="94"/>
      <c r="AD48" s="76"/>
      <c r="AE48" s="76"/>
      <c r="AF48" s="76"/>
      <c r="AG48" s="76"/>
      <c r="AH48" s="76"/>
      <c r="AI48" s="76"/>
      <c r="AJ48" s="94"/>
      <c r="AK48" s="94"/>
    </row>
    <row r="49" spans="4:37" x14ac:dyDescent="0.25">
      <c r="D49" s="76"/>
      <c r="E49" s="76"/>
      <c r="F49" s="76"/>
      <c r="G49" s="76"/>
      <c r="H49" s="76"/>
      <c r="I49" s="76"/>
      <c r="J49" s="76"/>
      <c r="K49" s="76"/>
      <c r="L49" s="76"/>
      <c r="M49" s="94"/>
      <c r="N49" s="76"/>
      <c r="O49" s="76"/>
      <c r="P49" s="76"/>
      <c r="Q49" s="94"/>
      <c r="R49" s="76"/>
      <c r="S49" s="76"/>
      <c r="T49" s="76"/>
      <c r="U49" s="94"/>
      <c r="V49" s="76"/>
      <c r="W49" s="76"/>
      <c r="X49" s="76"/>
      <c r="Y49" s="94"/>
      <c r="Z49" s="76"/>
      <c r="AA49" s="76"/>
      <c r="AB49" s="76"/>
      <c r="AC49" s="94"/>
      <c r="AD49" s="76"/>
      <c r="AE49" s="76"/>
      <c r="AF49" s="76"/>
      <c r="AG49" s="76"/>
      <c r="AH49" s="76"/>
      <c r="AI49" s="76"/>
      <c r="AJ49" s="94"/>
      <c r="AK49" s="94"/>
    </row>
    <row r="50" spans="4:37" x14ac:dyDescent="0.25">
      <c r="D50" s="76"/>
      <c r="E50" s="76"/>
      <c r="F50" s="76"/>
      <c r="G50" s="76"/>
      <c r="H50" s="76"/>
      <c r="I50" s="76"/>
      <c r="J50" s="76"/>
      <c r="K50" s="76"/>
      <c r="L50" s="76"/>
      <c r="M50" s="94"/>
      <c r="N50" s="76"/>
      <c r="O50" s="76"/>
      <c r="P50" s="76"/>
      <c r="Q50" s="94"/>
      <c r="R50" s="76"/>
      <c r="S50" s="76"/>
      <c r="T50" s="76"/>
      <c r="U50" s="94"/>
      <c r="V50" s="76"/>
      <c r="W50" s="76"/>
      <c r="X50" s="76"/>
      <c r="Y50" s="94"/>
      <c r="Z50" s="76"/>
      <c r="AA50" s="76"/>
      <c r="AB50" s="76"/>
      <c r="AC50" s="94"/>
      <c r="AD50" s="76"/>
      <c r="AE50" s="76"/>
      <c r="AF50" s="76"/>
      <c r="AG50" s="76"/>
      <c r="AH50" s="76"/>
      <c r="AI50" s="76"/>
      <c r="AJ50" s="94"/>
      <c r="AK50" s="94"/>
    </row>
    <row r="51" spans="4:37" x14ac:dyDescent="0.25">
      <c r="D51" s="76"/>
      <c r="E51" s="76"/>
      <c r="F51" s="76"/>
      <c r="G51" s="76"/>
      <c r="H51" s="76"/>
      <c r="I51" s="76"/>
      <c r="J51" s="76"/>
      <c r="K51" s="76"/>
      <c r="L51" s="76"/>
      <c r="M51" s="94"/>
      <c r="N51" s="76"/>
      <c r="O51" s="76"/>
      <c r="P51" s="76"/>
      <c r="Q51" s="94"/>
      <c r="R51" s="76"/>
      <c r="S51" s="76"/>
      <c r="T51" s="76"/>
      <c r="U51" s="94"/>
      <c r="V51" s="76"/>
      <c r="W51" s="76"/>
      <c r="X51" s="76"/>
      <c r="Y51" s="94"/>
      <c r="Z51" s="76"/>
      <c r="AA51" s="76"/>
      <c r="AB51" s="76"/>
      <c r="AC51" s="94"/>
      <c r="AD51" s="76"/>
      <c r="AE51" s="76"/>
      <c r="AF51" s="76"/>
      <c r="AG51" s="76"/>
      <c r="AH51" s="76"/>
      <c r="AI51" s="76"/>
      <c r="AJ51" s="94"/>
      <c r="AK51" s="94"/>
    </row>
    <row r="52" spans="4:37" x14ac:dyDescent="0.25">
      <c r="D52" s="76"/>
      <c r="E52" s="76"/>
      <c r="F52" s="76"/>
      <c r="G52" s="76"/>
      <c r="H52" s="76"/>
      <c r="I52" s="76"/>
      <c r="J52" s="76"/>
      <c r="K52" s="76"/>
      <c r="L52" s="76"/>
      <c r="M52" s="94"/>
      <c r="N52" s="76"/>
      <c r="O52" s="76"/>
      <c r="P52" s="76"/>
      <c r="Q52" s="94"/>
      <c r="R52" s="76"/>
      <c r="S52" s="76"/>
      <c r="T52" s="76"/>
      <c r="U52" s="94"/>
      <c r="V52" s="76"/>
      <c r="W52" s="76"/>
      <c r="X52" s="76"/>
      <c r="Y52" s="94"/>
      <c r="Z52" s="76"/>
      <c r="AA52" s="76"/>
      <c r="AB52" s="76"/>
      <c r="AC52" s="94"/>
      <c r="AD52" s="76"/>
      <c r="AE52" s="76"/>
      <c r="AF52" s="76"/>
      <c r="AG52" s="76"/>
      <c r="AH52" s="76"/>
      <c r="AI52" s="76"/>
      <c r="AJ52" s="94"/>
      <c r="AK52" s="94"/>
    </row>
    <row r="53" spans="4:37" x14ac:dyDescent="0.25">
      <c r="D53" s="76"/>
      <c r="E53" s="76"/>
      <c r="F53" s="76"/>
      <c r="G53" s="76"/>
      <c r="H53" s="76"/>
      <c r="I53" s="76"/>
      <c r="J53" s="76"/>
      <c r="K53" s="76"/>
      <c r="L53" s="76"/>
      <c r="M53" s="94"/>
      <c r="N53" s="76"/>
      <c r="O53" s="76"/>
      <c r="P53" s="76"/>
      <c r="Q53" s="94"/>
      <c r="R53" s="76"/>
      <c r="S53" s="76"/>
      <c r="T53" s="76"/>
      <c r="U53" s="94"/>
      <c r="V53" s="76"/>
      <c r="W53" s="76"/>
      <c r="X53" s="76"/>
      <c r="Y53" s="94"/>
      <c r="Z53" s="76"/>
      <c r="AA53" s="76"/>
      <c r="AB53" s="76"/>
      <c r="AC53" s="94"/>
      <c r="AD53" s="76"/>
      <c r="AE53" s="76"/>
      <c r="AF53" s="76"/>
      <c r="AG53" s="76"/>
      <c r="AH53" s="76"/>
      <c r="AI53" s="76"/>
      <c r="AJ53" s="94"/>
      <c r="AK53" s="94"/>
    </row>
    <row r="54" spans="4:37" x14ac:dyDescent="0.25">
      <c r="D54" s="76"/>
      <c r="E54" s="76"/>
      <c r="F54" s="76"/>
      <c r="G54" s="76"/>
      <c r="H54" s="76"/>
      <c r="I54" s="76"/>
      <c r="J54" s="76"/>
      <c r="K54" s="76"/>
      <c r="L54" s="76"/>
      <c r="M54" s="94"/>
      <c r="N54" s="76"/>
      <c r="O54" s="76"/>
      <c r="P54" s="76"/>
      <c r="Q54" s="94"/>
      <c r="R54" s="76"/>
      <c r="S54" s="76"/>
      <c r="T54" s="76"/>
      <c r="U54" s="94"/>
      <c r="V54" s="76"/>
      <c r="W54" s="76"/>
      <c r="X54" s="76"/>
      <c r="Y54" s="94"/>
      <c r="Z54" s="76"/>
      <c r="AA54" s="76"/>
      <c r="AB54" s="76"/>
      <c r="AC54" s="94"/>
      <c r="AD54" s="76"/>
      <c r="AE54" s="76"/>
      <c r="AF54" s="76"/>
      <c r="AG54" s="76"/>
      <c r="AH54" s="76"/>
      <c r="AI54" s="76"/>
      <c r="AJ54" s="94"/>
      <c r="AK54" s="94"/>
    </row>
    <row r="55" spans="4:37" x14ac:dyDescent="0.25">
      <c r="D55" s="76"/>
      <c r="E55" s="76"/>
      <c r="F55" s="76"/>
      <c r="G55" s="76"/>
      <c r="H55" s="76"/>
      <c r="I55" s="76"/>
      <c r="J55" s="76"/>
      <c r="K55" s="76"/>
      <c r="L55" s="76"/>
      <c r="M55" s="94"/>
      <c r="N55" s="76"/>
      <c r="O55" s="76"/>
      <c r="P55" s="76"/>
      <c r="Q55" s="94"/>
      <c r="R55" s="76"/>
      <c r="S55" s="76"/>
      <c r="T55" s="76"/>
      <c r="U55" s="94"/>
      <c r="V55" s="76"/>
      <c r="W55" s="76"/>
      <c r="X55" s="76"/>
      <c r="Y55" s="94"/>
      <c r="Z55" s="76"/>
      <c r="AA55" s="76"/>
      <c r="AB55" s="76"/>
      <c r="AC55" s="94"/>
      <c r="AD55" s="76"/>
      <c r="AE55" s="76"/>
      <c r="AF55" s="76"/>
      <c r="AG55" s="76"/>
      <c r="AH55" s="76"/>
      <c r="AI55" s="76"/>
      <c r="AJ55" s="94"/>
      <c r="AK55" s="94"/>
    </row>
    <row r="56" spans="4:37" x14ac:dyDescent="0.25">
      <c r="D56" s="76"/>
      <c r="E56" s="76"/>
      <c r="F56" s="76"/>
      <c r="G56" s="76"/>
      <c r="H56" s="76"/>
      <c r="I56" s="76"/>
      <c r="J56" s="76"/>
      <c r="K56" s="76"/>
      <c r="L56" s="76"/>
      <c r="M56" s="94"/>
      <c r="N56" s="76"/>
      <c r="O56" s="76"/>
      <c r="P56" s="76"/>
      <c r="Q56" s="94"/>
      <c r="R56" s="76"/>
      <c r="S56" s="76"/>
      <c r="T56" s="76"/>
      <c r="U56" s="94"/>
      <c r="V56" s="76"/>
      <c r="W56" s="76"/>
      <c r="X56" s="76"/>
      <c r="Y56" s="94"/>
      <c r="Z56" s="76"/>
      <c r="AA56" s="76"/>
      <c r="AB56" s="76"/>
      <c r="AC56" s="94"/>
      <c r="AD56" s="76"/>
      <c r="AE56" s="76"/>
      <c r="AF56" s="76"/>
      <c r="AG56" s="76"/>
      <c r="AH56" s="76"/>
      <c r="AI56" s="76"/>
      <c r="AJ56" s="94"/>
      <c r="AK56" s="94"/>
    </row>
    <row r="57" spans="4:37" x14ac:dyDescent="0.25">
      <c r="D57" s="76"/>
      <c r="E57" s="76"/>
      <c r="F57" s="76"/>
      <c r="G57" s="76"/>
      <c r="H57" s="76"/>
      <c r="I57" s="76"/>
      <c r="J57" s="76"/>
      <c r="K57" s="76"/>
      <c r="L57" s="76"/>
      <c r="M57" s="94"/>
      <c r="N57" s="76"/>
      <c r="O57" s="76"/>
      <c r="P57" s="76"/>
      <c r="Q57" s="94"/>
      <c r="R57" s="76"/>
      <c r="S57" s="76"/>
      <c r="T57" s="76"/>
      <c r="U57" s="94"/>
      <c r="V57" s="76"/>
      <c r="W57" s="76"/>
      <c r="X57" s="76"/>
      <c r="Y57" s="94"/>
      <c r="Z57" s="76"/>
      <c r="AA57" s="76"/>
      <c r="AB57" s="76"/>
      <c r="AC57" s="94"/>
      <c r="AD57" s="76"/>
      <c r="AE57" s="76"/>
      <c r="AF57" s="76"/>
      <c r="AG57" s="76"/>
      <c r="AH57" s="76"/>
      <c r="AI57" s="76"/>
      <c r="AJ57" s="94"/>
      <c r="AK57" s="94"/>
    </row>
    <row r="58" spans="4:37" x14ac:dyDescent="0.25">
      <c r="D58" s="76"/>
      <c r="E58" s="76"/>
      <c r="F58" s="76"/>
      <c r="G58" s="76"/>
      <c r="H58" s="76"/>
      <c r="I58" s="76"/>
      <c r="J58" s="76"/>
      <c r="K58" s="76"/>
      <c r="L58" s="76"/>
      <c r="M58" s="94"/>
      <c r="N58" s="76"/>
      <c r="O58" s="76"/>
      <c r="P58" s="76"/>
      <c r="Q58" s="94"/>
      <c r="R58" s="76"/>
      <c r="S58" s="76"/>
      <c r="T58" s="76"/>
      <c r="U58" s="94"/>
      <c r="V58" s="76"/>
      <c r="W58" s="76"/>
      <c r="X58" s="76"/>
      <c r="Y58" s="94"/>
      <c r="Z58" s="76"/>
      <c r="AA58" s="76"/>
      <c r="AB58" s="76"/>
      <c r="AC58" s="94"/>
      <c r="AD58" s="76"/>
      <c r="AE58" s="76"/>
      <c r="AF58" s="76"/>
      <c r="AG58" s="76"/>
      <c r="AH58" s="76"/>
      <c r="AI58" s="76"/>
      <c r="AJ58" s="94"/>
      <c r="AK58" s="94"/>
    </row>
    <row r="59" spans="4:37" x14ac:dyDescent="0.25">
      <c r="D59" s="76"/>
      <c r="E59" s="76"/>
      <c r="F59" s="76"/>
      <c r="G59" s="76"/>
      <c r="H59" s="76"/>
      <c r="I59" s="76"/>
      <c r="J59" s="76"/>
      <c r="K59" s="76"/>
      <c r="L59" s="76"/>
      <c r="M59" s="94"/>
      <c r="N59" s="76"/>
      <c r="O59" s="76"/>
      <c r="P59" s="76"/>
      <c r="Q59" s="94"/>
      <c r="R59" s="76"/>
      <c r="S59" s="76"/>
      <c r="T59" s="76"/>
      <c r="U59" s="94"/>
      <c r="V59" s="76"/>
      <c r="W59" s="76"/>
      <c r="X59" s="76"/>
      <c r="Y59" s="94"/>
      <c r="Z59" s="76"/>
      <c r="AA59" s="76"/>
      <c r="AB59" s="76"/>
      <c r="AC59" s="94"/>
      <c r="AD59" s="76"/>
      <c r="AE59" s="76"/>
      <c r="AF59" s="76"/>
      <c r="AG59" s="76"/>
      <c r="AH59" s="76"/>
      <c r="AI59" s="76"/>
      <c r="AJ59" s="94"/>
      <c r="AK59" s="94"/>
    </row>
    <row r="60" spans="4:37" x14ac:dyDescent="0.25">
      <c r="D60" s="76"/>
      <c r="E60" s="76"/>
      <c r="F60" s="76"/>
      <c r="G60" s="76"/>
      <c r="H60" s="76"/>
      <c r="I60" s="76"/>
      <c r="J60" s="76"/>
      <c r="K60" s="76"/>
      <c r="L60" s="76"/>
      <c r="M60" s="94"/>
      <c r="N60" s="76"/>
      <c r="O60" s="76"/>
      <c r="P60" s="76"/>
      <c r="Q60" s="94"/>
      <c r="R60" s="76"/>
      <c r="S60" s="76"/>
      <c r="T60" s="76"/>
      <c r="U60" s="94"/>
      <c r="V60" s="76"/>
      <c r="W60" s="76"/>
      <c r="X60" s="76"/>
      <c r="Y60" s="94"/>
      <c r="Z60" s="76"/>
      <c r="AA60" s="76"/>
      <c r="AB60" s="76"/>
      <c r="AC60" s="94"/>
      <c r="AD60" s="76"/>
      <c r="AE60" s="76"/>
      <c r="AF60" s="76"/>
      <c r="AG60" s="76"/>
      <c r="AH60" s="76"/>
      <c r="AI60" s="76"/>
      <c r="AJ60" s="94"/>
      <c r="AK60" s="94"/>
    </row>
    <row r="61" spans="4:37" x14ac:dyDescent="0.25">
      <c r="D61" s="76"/>
      <c r="E61" s="76"/>
      <c r="F61" s="76"/>
      <c r="G61" s="76"/>
      <c r="H61" s="76"/>
      <c r="I61" s="76"/>
      <c r="J61" s="76"/>
      <c r="K61" s="76"/>
      <c r="L61" s="76"/>
      <c r="M61" s="94"/>
      <c r="N61" s="76"/>
      <c r="O61" s="76"/>
      <c r="P61" s="76"/>
      <c r="Q61" s="94"/>
      <c r="R61" s="76"/>
      <c r="S61" s="76"/>
      <c r="T61" s="76"/>
      <c r="U61" s="94"/>
      <c r="V61" s="76"/>
      <c r="W61" s="76"/>
      <c r="X61" s="76"/>
      <c r="Y61" s="94"/>
      <c r="Z61" s="76"/>
      <c r="AA61" s="76"/>
      <c r="AB61" s="76"/>
      <c r="AC61" s="94"/>
      <c r="AD61" s="76"/>
      <c r="AE61" s="76"/>
      <c r="AF61" s="76"/>
      <c r="AG61" s="76"/>
      <c r="AH61" s="76"/>
      <c r="AI61" s="76"/>
      <c r="AJ61" s="94"/>
      <c r="AK61" s="94"/>
    </row>
    <row r="62" spans="4:37" x14ac:dyDescent="0.25">
      <c r="D62" s="76"/>
      <c r="E62" s="76"/>
      <c r="F62" s="76"/>
      <c r="G62" s="76"/>
      <c r="H62" s="76"/>
      <c r="I62" s="76"/>
      <c r="J62" s="76"/>
      <c r="K62" s="76"/>
      <c r="L62" s="76"/>
      <c r="M62" s="94"/>
      <c r="N62" s="76"/>
      <c r="O62" s="76"/>
      <c r="P62" s="76"/>
      <c r="Q62" s="94"/>
      <c r="R62" s="76"/>
      <c r="S62" s="76"/>
      <c r="T62" s="76"/>
      <c r="U62" s="94"/>
      <c r="V62" s="76"/>
      <c r="W62" s="76"/>
      <c r="X62" s="76"/>
      <c r="Y62" s="94"/>
      <c r="Z62" s="76"/>
      <c r="AA62" s="76"/>
      <c r="AB62" s="76"/>
      <c r="AC62" s="94"/>
      <c r="AD62" s="76"/>
      <c r="AE62" s="76"/>
      <c r="AF62" s="76"/>
      <c r="AG62" s="76"/>
      <c r="AH62" s="76"/>
      <c r="AI62" s="76"/>
      <c r="AJ62" s="94"/>
      <c r="AK62" s="94"/>
    </row>
    <row r="63" spans="4:37" x14ac:dyDescent="0.25">
      <c r="D63" s="76"/>
      <c r="E63" s="76"/>
      <c r="F63" s="76"/>
      <c r="G63" s="76"/>
      <c r="H63" s="76"/>
      <c r="I63" s="76"/>
      <c r="J63" s="76"/>
      <c r="K63" s="76"/>
      <c r="L63" s="76"/>
      <c r="M63" s="94"/>
      <c r="N63" s="76"/>
      <c r="O63" s="76"/>
      <c r="P63" s="76"/>
      <c r="Q63" s="94"/>
      <c r="R63" s="76"/>
      <c r="S63" s="76"/>
      <c r="T63" s="76"/>
      <c r="U63" s="94"/>
      <c r="V63" s="76"/>
      <c r="W63" s="76"/>
      <c r="X63" s="76"/>
      <c r="Y63" s="94"/>
      <c r="Z63" s="76"/>
      <c r="AA63" s="76"/>
      <c r="AB63" s="76"/>
      <c r="AC63" s="94"/>
      <c r="AD63" s="76"/>
      <c r="AE63" s="76"/>
      <c r="AF63" s="76"/>
      <c r="AG63" s="76"/>
      <c r="AH63" s="76"/>
      <c r="AI63" s="76"/>
      <c r="AJ63" s="94"/>
      <c r="AK63" s="94"/>
    </row>
    <row r="64" spans="4:37" x14ac:dyDescent="0.25">
      <c r="D64" s="76"/>
      <c r="E64" s="76"/>
      <c r="F64" s="76"/>
      <c r="G64" s="76"/>
      <c r="H64" s="76"/>
      <c r="I64" s="76"/>
      <c r="J64" s="76"/>
      <c r="K64" s="76"/>
      <c r="L64" s="76"/>
      <c r="M64" s="94"/>
      <c r="N64" s="76"/>
      <c r="O64" s="76"/>
      <c r="P64" s="76"/>
      <c r="Q64" s="94"/>
      <c r="R64" s="76"/>
      <c r="S64" s="76"/>
      <c r="T64" s="76"/>
      <c r="U64" s="94"/>
      <c r="V64" s="76"/>
      <c r="W64" s="76"/>
      <c r="X64" s="76"/>
      <c r="Y64" s="94"/>
      <c r="Z64" s="76"/>
      <c r="AA64" s="76"/>
      <c r="AB64" s="76"/>
      <c r="AC64" s="94"/>
      <c r="AD64" s="76"/>
      <c r="AE64" s="76"/>
      <c r="AF64" s="76"/>
      <c r="AG64" s="76"/>
      <c r="AH64" s="76"/>
      <c r="AI64" s="76"/>
      <c r="AJ64" s="94"/>
      <c r="AK64" s="94"/>
    </row>
    <row r="65" spans="4:37" x14ac:dyDescent="0.25">
      <c r="D65" s="76"/>
      <c r="E65" s="76"/>
      <c r="F65" s="76"/>
      <c r="G65" s="76"/>
      <c r="H65" s="76"/>
      <c r="I65" s="76"/>
      <c r="J65" s="76"/>
      <c r="K65" s="76"/>
      <c r="L65" s="76"/>
      <c r="M65" s="94"/>
      <c r="N65" s="76"/>
      <c r="O65" s="76"/>
      <c r="P65" s="76"/>
      <c r="Q65" s="94"/>
      <c r="R65" s="76"/>
      <c r="S65" s="76"/>
      <c r="T65" s="76"/>
      <c r="U65" s="94"/>
      <c r="V65" s="76"/>
      <c r="W65" s="76"/>
      <c r="X65" s="76"/>
      <c r="Y65" s="94"/>
      <c r="Z65" s="76"/>
      <c r="AA65" s="76"/>
      <c r="AB65" s="76"/>
      <c r="AC65" s="94"/>
      <c r="AD65" s="76"/>
      <c r="AE65" s="76"/>
      <c r="AF65" s="76"/>
      <c r="AG65" s="76"/>
      <c r="AH65" s="76"/>
      <c r="AI65" s="76"/>
      <c r="AJ65" s="94"/>
      <c r="AK65" s="94"/>
    </row>
    <row r="66" spans="4:37" x14ac:dyDescent="0.25">
      <c r="D66" s="76"/>
      <c r="E66" s="76"/>
      <c r="F66" s="76"/>
      <c r="G66" s="76"/>
      <c r="H66" s="76"/>
      <c r="I66" s="76"/>
      <c r="J66" s="76"/>
      <c r="K66" s="76"/>
      <c r="L66" s="76"/>
      <c r="M66" s="94"/>
      <c r="N66" s="76"/>
      <c r="O66" s="76"/>
      <c r="P66" s="76"/>
      <c r="Q66" s="94"/>
      <c r="R66" s="76"/>
      <c r="S66" s="76"/>
      <c r="T66" s="76"/>
      <c r="U66" s="94"/>
      <c r="V66" s="76"/>
      <c r="W66" s="76"/>
      <c r="X66" s="76"/>
      <c r="Y66" s="94"/>
      <c r="Z66" s="76"/>
      <c r="AA66" s="76"/>
      <c r="AB66" s="76"/>
      <c r="AC66" s="94"/>
      <c r="AD66" s="76"/>
      <c r="AE66" s="76"/>
      <c r="AF66" s="76"/>
      <c r="AG66" s="76"/>
      <c r="AH66" s="76"/>
      <c r="AI66" s="76"/>
      <c r="AJ66" s="94"/>
      <c r="AK66" s="94"/>
    </row>
    <row r="67" spans="4:37" x14ac:dyDescent="0.25">
      <c r="D67" s="76"/>
      <c r="E67" s="76"/>
      <c r="F67" s="76"/>
      <c r="G67" s="76"/>
      <c r="H67" s="76"/>
      <c r="I67" s="76"/>
      <c r="J67" s="76"/>
      <c r="K67" s="76"/>
      <c r="L67" s="76"/>
      <c r="M67" s="94"/>
      <c r="N67" s="76"/>
      <c r="O67" s="76"/>
      <c r="P67" s="76"/>
      <c r="Q67" s="94"/>
      <c r="R67" s="76"/>
      <c r="S67" s="76"/>
      <c r="T67" s="76"/>
      <c r="U67" s="94"/>
      <c r="V67" s="76"/>
      <c r="W67" s="76"/>
      <c r="X67" s="76"/>
      <c r="Y67" s="94"/>
      <c r="Z67" s="76"/>
      <c r="AA67" s="76"/>
      <c r="AB67" s="76"/>
      <c r="AC67" s="94"/>
      <c r="AD67" s="76"/>
      <c r="AE67" s="76"/>
      <c r="AF67" s="76"/>
      <c r="AG67" s="76"/>
      <c r="AH67" s="76"/>
      <c r="AI67" s="76"/>
      <c r="AJ67" s="94"/>
      <c r="AK67" s="94"/>
    </row>
    <row r="68" spans="4:37" x14ac:dyDescent="0.25">
      <c r="D68" s="76"/>
      <c r="E68" s="76"/>
      <c r="F68" s="76"/>
      <c r="G68" s="76"/>
      <c r="H68" s="76"/>
      <c r="I68" s="76"/>
      <c r="J68" s="76"/>
      <c r="K68" s="76"/>
      <c r="L68" s="76"/>
      <c r="M68" s="94"/>
      <c r="N68" s="76"/>
      <c r="O68" s="76"/>
      <c r="P68" s="76"/>
      <c r="Q68" s="94"/>
      <c r="R68" s="76"/>
      <c r="S68" s="76"/>
      <c r="T68" s="76"/>
      <c r="U68" s="94"/>
      <c r="V68" s="76"/>
      <c r="W68" s="76"/>
      <c r="X68" s="76"/>
      <c r="Y68" s="94"/>
      <c r="Z68" s="76"/>
      <c r="AA68" s="76"/>
      <c r="AB68" s="76"/>
      <c r="AC68" s="94"/>
      <c r="AD68" s="76"/>
      <c r="AE68" s="76"/>
      <c r="AF68" s="76"/>
      <c r="AG68" s="76"/>
      <c r="AH68" s="76"/>
      <c r="AI68" s="76"/>
      <c r="AJ68" s="94"/>
      <c r="AK68" s="94"/>
    </row>
    <row r="69" spans="4:37" x14ac:dyDescent="0.25">
      <c r="D69" s="76"/>
      <c r="E69" s="76"/>
      <c r="F69" s="76"/>
      <c r="G69" s="76"/>
      <c r="H69" s="76"/>
      <c r="I69" s="76"/>
      <c r="J69" s="76"/>
      <c r="K69" s="76"/>
      <c r="L69" s="76"/>
      <c r="M69" s="94"/>
      <c r="N69" s="76"/>
      <c r="O69" s="76"/>
      <c r="P69" s="76"/>
      <c r="Q69" s="94"/>
      <c r="R69" s="76"/>
      <c r="S69" s="76"/>
      <c r="T69" s="76"/>
      <c r="U69" s="94"/>
      <c r="V69" s="76"/>
      <c r="W69" s="76"/>
      <c r="X69" s="76"/>
      <c r="Y69" s="94"/>
      <c r="Z69" s="76"/>
      <c r="AA69" s="76"/>
      <c r="AB69" s="76"/>
      <c r="AC69" s="94"/>
      <c r="AD69" s="76"/>
      <c r="AE69" s="76"/>
      <c r="AF69" s="76"/>
      <c r="AG69" s="76"/>
      <c r="AH69" s="76"/>
      <c r="AI69" s="76"/>
      <c r="AJ69" s="94"/>
      <c r="AK69" s="94"/>
    </row>
    <row r="70" spans="4:37" x14ac:dyDescent="0.25">
      <c r="D70" s="76"/>
      <c r="E70" s="76"/>
      <c r="F70" s="76"/>
      <c r="G70" s="76"/>
      <c r="H70" s="76"/>
      <c r="I70" s="76"/>
      <c r="J70" s="76"/>
      <c r="K70" s="76"/>
      <c r="L70" s="76"/>
      <c r="M70" s="94"/>
      <c r="N70" s="76"/>
      <c r="O70" s="76"/>
      <c r="P70" s="76"/>
      <c r="Q70" s="94"/>
      <c r="R70" s="76"/>
      <c r="S70" s="76"/>
      <c r="T70" s="76"/>
      <c r="U70" s="94"/>
      <c r="V70" s="76"/>
      <c r="W70" s="76"/>
      <c r="X70" s="76"/>
      <c r="Y70" s="94"/>
      <c r="Z70" s="76"/>
      <c r="AA70" s="76"/>
      <c r="AB70" s="76"/>
      <c r="AC70" s="94"/>
      <c r="AD70" s="76"/>
      <c r="AE70" s="76"/>
      <c r="AF70" s="76"/>
      <c r="AG70" s="76"/>
      <c r="AH70" s="76"/>
      <c r="AI70" s="76"/>
      <c r="AJ70" s="94"/>
      <c r="AK70" s="94"/>
    </row>
    <row r="71" spans="4:37" x14ac:dyDescent="0.25">
      <c r="D71" s="76"/>
      <c r="E71" s="76"/>
      <c r="F71" s="76"/>
      <c r="G71" s="76"/>
      <c r="H71" s="76"/>
      <c r="I71" s="76"/>
      <c r="J71" s="76"/>
      <c r="K71" s="76"/>
      <c r="L71" s="76"/>
      <c r="M71" s="94"/>
      <c r="N71" s="76"/>
      <c r="O71" s="76"/>
      <c r="P71" s="76"/>
      <c r="Q71" s="94"/>
      <c r="R71" s="76"/>
      <c r="S71" s="76"/>
      <c r="T71" s="76"/>
      <c r="U71" s="94"/>
      <c r="V71" s="76"/>
      <c r="W71" s="76"/>
      <c r="X71" s="76"/>
      <c r="Y71" s="94"/>
      <c r="Z71" s="76"/>
      <c r="AA71" s="76"/>
      <c r="AB71" s="76"/>
      <c r="AC71" s="94"/>
      <c r="AD71" s="76"/>
      <c r="AE71" s="76"/>
      <c r="AF71" s="76"/>
      <c r="AG71" s="76"/>
      <c r="AH71" s="76"/>
      <c r="AI71" s="76"/>
      <c r="AJ71" s="94"/>
      <c r="AK71" s="94"/>
    </row>
    <row r="72" spans="4:37" x14ac:dyDescent="0.25">
      <c r="D72" s="76"/>
      <c r="E72" s="76"/>
      <c r="F72" s="76"/>
      <c r="G72" s="76"/>
      <c r="H72" s="76"/>
      <c r="I72" s="76"/>
      <c r="J72" s="76"/>
      <c r="K72" s="76"/>
      <c r="L72" s="76"/>
      <c r="M72" s="94"/>
      <c r="N72" s="76"/>
      <c r="O72" s="76"/>
      <c r="P72" s="76"/>
      <c r="Q72" s="94"/>
      <c r="R72" s="76"/>
      <c r="S72" s="76"/>
      <c r="T72" s="76"/>
      <c r="U72" s="94"/>
      <c r="V72" s="76"/>
      <c r="W72" s="76"/>
      <c r="X72" s="76"/>
      <c r="Y72" s="94"/>
      <c r="Z72" s="76"/>
      <c r="AA72" s="76"/>
      <c r="AB72" s="76"/>
      <c r="AC72" s="94"/>
      <c r="AD72" s="76"/>
      <c r="AE72" s="76"/>
      <c r="AF72" s="76"/>
      <c r="AG72" s="76"/>
      <c r="AH72" s="76"/>
      <c r="AI72" s="76"/>
      <c r="AJ72" s="94"/>
      <c r="AK72" s="94"/>
    </row>
    <row r="73" spans="4:37" x14ac:dyDescent="0.25">
      <c r="D73" s="76"/>
      <c r="E73" s="76"/>
      <c r="F73" s="76"/>
      <c r="G73" s="76"/>
      <c r="H73" s="76"/>
      <c r="I73" s="76"/>
      <c r="J73" s="76"/>
      <c r="K73" s="76"/>
      <c r="L73" s="76"/>
      <c r="M73" s="94"/>
      <c r="N73" s="76"/>
      <c r="O73" s="76"/>
      <c r="P73" s="76"/>
      <c r="Q73" s="94"/>
      <c r="R73" s="76"/>
      <c r="S73" s="76"/>
      <c r="T73" s="76"/>
      <c r="U73" s="94"/>
      <c r="V73" s="76"/>
      <c r="W73" s="76"/>
      <c r="X73" s="76"/>
      <c r="Y73" s="94"/>
      <c r="Z73" s="76"/>
      <c r="AA73" s="76"/>
      <c r="AB73" s="76"/>
      <c r="AC73" s="94"/>
      <c r="AD73" s="76"/>
      <c r="AE73" s="76"/>
      <c r="AF73" s="76"/>
      <c r="AG73" s="76"/>
      <c r="AH73" s="76"/>
      <c r="AI73" s="76"/>
      <c r="AJ73" s="94"/>
      <c r="AK73" s="94"/>
    </row>
    <row r="74" spans="4:37" x14ac:dyDescent="0.25">
      <c r="D74" s="76"/>
      <c r="E74" s="76"/>
      <c r="F74" s="76"/>
      <c r="G74" s="76"/>
      <c r="H74" s="76"/>
      <c r="I74" s="76"/>
      <c r="J74" s="76"/>
      <c r="K74" s="76"/>
      <c r="L74" s="76"/>
      <c r="M74" s="94"/>
      <c r="N74" s="76"/>
      <c r="O74" s="76"/>
      <c r="P74" s="76"/>
      <c r="Q74" s="94"/>
      <c r="R74" s="76"/>
      <c r="S74" s="76"/>
      <c r="T74" s="76"/>
      <c r="U74" s="94"/>
      <c r="V74" s="76"/>
      <c r="W74" s="76"/>
      <c r="X74" s="76"/>
      <c r="Y74" s="94"/>
      <c r="Z74" s="76"/>
      <c r="AA74" s="76"/>
      <c r="AB74" s="76"/>
      <c r="AC74" s="94"/>
      <c r="AD74" s="76"/>
      <c r="AE74" s="76"/>
      <c r="AF74" s="76"/>
      <c r="AG74" s="76"/>
      <c r="AH74" s="76"/>
      <c r="AI74" s="76"/>
      <c r="AJ74" s="94"/>
      <c r="AK74" s="94"/>
    </row>
    <row r="75" spans="4:37" x14ac:dyDescent="0.25">
      <c r="D75" s="76"/>
      <c r="E75" s="76"/>
      <c r="F75" s="76"/>
      <c r="G75" s="76"/>
      <c r="H75" s="76"/>
      <c r="I75" s="76"/>
      <c r="J75" s="76"/>
      <c r="K75" s="76"/>
      <c r="L75" s="76"/>
      <c r="M75" s="94"/>
      <c r="N75" s="76"/>
      <c r="O75" s="76"/>
      <c r="P75" s="76"/>
      <c r="Q75" s="94"/>
      <c r="R75" s="76"/>
      <c r="S75" s="76"/>
      <c r="T75" s="76"/>
      <c r="U75" s="94"/>
      <c r="V75" s="76"/>
      <c r="W75" s="76"/>
      <c r="X75" s="76"/>
      <c r="Y75" s="94"/>
      <c r="Z75" s="76"/>
      <c r="AA75" s="76"/>
      <c r="AB75" s="76"/>
      <c r="AC75" s="94"/>
      <c r="AD75" s="76"/>
      <c r="AE75" s="76"/>
      <c r="AF75" s="76"/>
      <c r="AG75" s="76"/>
      <c r="AH75" s="76"/>
      <c r="AI75" s="76"/>
      <c r="AJ75" s="94"/>
      <c r="AK75" s="94"/>
    </row>
    <row r="76" spans="4:37" x14ac:dyDescent="0.25">
      <c r="D76" s="76"/>
      <c r="E76" s="76"/>
      <c r="F76" s="76"/>
      <c r="G76" s="76"/>
      <c r="H76" s="76"/>
      <c r="I76" s="76"/>
      <c r="J76" s="76"/>
      <c r="K76" s="76"/>
      <c r="L76" s="76"/>
      <c r="M76" s="94"/>
      <c r="N76" s="76"/>
      <c r="O76" s="76"/>
      <c r="P76" s="76"/>
      <c r="Q76" s="94"/>
      <c r="R76" s="76"/>
      <c r="S76" s="76"/>
      <c r="T76" s="76"/>
      <c r="U76" s="94"/>
      <c r="V76" s="76"/>
      <c r="W76" s="76"/>
      <c r="X76" s="76"/>
      <c r="Y76" s="94"/>
      <c r="Z76" s="76"/>
      <c r="AA76" s="76"/>
      <c r="AB76" s="76"/>
      <c r="AC76" s="94"/>
      <c r="AD76" s="76"/>
      <c r="AE76" s="76"/>
      <c r="AF76" s="76"/>
      <c r="AG76" s="76"/>
      <c r="AH76" s="76"/>
      <c r="AI76" s="76"/>
      <c r="AJ76" s="94"/>
      <c r="AK76" s="94"/>
    </row>
    <row r="77" spans="4:37" x14ac:dyDescent="0.25">
      <c r="D77" s="76"/>
      <c r="E77" s="76"/>
      <c r="F77" s="76"/>
      <c r="G77" s="76"/>
      <c r="H77" s="76"/>
      <c r="I77" s="76"/>
      <c r="J77" s="76"/>
      <c r="K77" s="76"/>
      <c r="L77" s="76"/>
      <c r="M77" s="94"/>
      <c r="N77" s="76"/>
      <c r="O77" s="76"/>
      <c r="P77" s="76"/>
      <c r="Q77" s="94"/>
      <c r="R77" s="76"/>
      <c r="S77" s="76"/>
      <c r="T77" s="76"/>
      <c r="U77" s="94"/>
      <c r="V77" s="76"/>
      <c r="W77" s="76"/>
      <c r="X77" s="76"/>
      <c r="Y77" s="94"/>
      <c r="Z77" s="76"/>
      <c r="AA77" s="76"/>
      <c r="AB77" s="76"/>
      <c r="AC77" s="94"/>
      <c r="AD77" s="76"/>
      <c r="AE77" s="76"/>
      <c r="AF77" s="76"/>
      <c r="AG77" s="76"/>
      <c r="AH77" s="76"/>
      <c r="AI77" s="76"/>
      <c r="AJ77" s="94"/>
      <c r="AK77" s="94"/>
    </row>
    <row r="78" spans="4:37" x14ac:dyDescent="0.25">
      <c r="D78" s="76"/>
      <c r="E78" s="76"/>
      <c r="F78" s="76"/>
      <c r="G78" s="76"/>
      <c r="H78" s="76"/>
      <c r="I78" s="76"/>
      <c r="J78" s="76"/>
      <c r="K78" s="76"/>
      <c r="L78" s="76"/>
      <c r="M78" s="94"/>
      <c r="N78" s="76"/>
      <c r="O78" s="76"/>
      <c r="P78" s="76"/>
      <c r="Q78" s="94"/>
      <c r="R78" s="76"/>
      <c r="S78" s="76"/>
      <c r="T78" s="76"/>
      <c r="U78" s="94"/>
      <c r="V78" s="76"/>
      <c r="W78" s="76"/>
      <c r="X78" s="76"/>
      <c r="Y78" s="94"/>
      <c r="Z78" s="76"/>
      <c r="AA78" s="76"/>
      <c r="AB78" s="76"/>
      <c r="AC78" s="94"/>
      <c r="AD78" s="76"/>
      <c r="AE78" s="76"/>
      <c r="AF78" s="76"/>
      <c r="AG78" s="76"/>
      <c r="AH78" s="76"/>
      <c r="AI78" s="76"/>
      <c r="AJ78" s="94"/>
      <c r="AK78" s="94"/>
    </row>
    <row r="79" spans="4:37" x14ac:dyDescent="0.25">
      <c r="D79" s="76"/>
      <c r="E79" s="76"/>
      <c r="F79" s="76"/>
      <c r="G79" s="76"/>
      <c r="H79" s="76"/>
      <c r="I79" s="76"/>
      <c r="J79" s="76"/>
      <c r="K79" s="76"/>
      <c r="L79" s="76"/>
      <c r="M79" s="94"/>
      <c r="N79" s="76"/>
      <c r="O79" s="76"/>
      <c r="P79" s="76"/>
      <c r="Q79" s="94"/>
      <c r="R79" s="76"/>
      <c r="S79" s="76"/>
      <c r="T79" s="76"/>
      <c r="U79" s="94"/>
      <c r="V79" s="76"/>
      <c r="W79" s="76"/>
      <c r="X79" s="76"/>
      <c r="Y79" s="94"/>
      <c r="Z79" s="76"/>
      <c r="AA79" s="76"/>
      <c r="AB79" s="76"/>
      <c r="AC79" s="94"/>
      <c r="AD79" s="76"/>
      <c r="AE79" s="76"/>
      <c r="AF79" s="76"/>
      <c r="AG79" s="76"/>
      <c r="AH79" s="76"/>
      <c r="AI79" s="76"/>
      <c r="AJ79" s="94"/>
      <c r="AK79" s="94"/>
    </row>
    <row r="80" spans="4:37" x14ac:dyDescent="0.25">
      <c r="D80" s="76"/>
      <c r="E80" s="76"/>
      <c r="F80" s="76"/>
      <c r="G80" s="76"/>
      <c r="H80" s="76"/>
      <c r="I80" s="76"/>
      <c r="J80" s="76"/>
      <c r="K80" s="76"/>
      <c r="L80" s="76"/>
      <c r="M80" s="94"/>
      <c r="N80" s="76"/>
      <c r="O80" s="76"/>
      <c r="P80" s="76"/>
      <c r="Q80" s="94"/>
      <c r="R80" s="76"/>
      <c r="S80" s="76"/>
      <c r="T80" s="76"/>
      <c r="U80" s="94"/>
      <c r="V80" s="76"/>
      <c r="W80" s="76"/>
      <c r="X80" s="76"/>
      <c r="Y80" s="94"/>
      <c r="Z80" s="76"/>
      <c r="AA80" s="76"/>
      <c r="AB80" s="76"/>
      <c r="AC80" s="94"/>
      <c r="AD80" s="76"/>
      <c r="AE80" s="76"/>
      <c r="AF80" s="76"/>
      <c r="AG80" s="76"/>
      <c r="AH80" s="76"/>
      <c r="AI80" s="76"/>
      <c r="AJ80" s="94"/>
      <c r="AK80" s="94"/>
    </row>
    <row r="81" spans="4:37" x14ac:dyDescent="0.25">
      <c r="D81" s="76"/>
      <c r="E81" s="76"/>
      <c r="F81" s="76"/>
      <c r="G81" s="76"/>
      <c r="H81" s="76"/>
      <c r="I81" s="76"/>
      <c r="J81" s="76"/>
      <c r="K81" s="76"/>
      <c r="L81" s="76"/>
      <c r="M81" s="94"/>
      <c r="N81" s="76"/>
      <c r="O81" s="76"/>
      <c r="P81" s="76"/>
      <c r="Q81" s="94"/>
      <c r="R81" s="76"/>
      <c r="S81" s="76"/>
      <c r="T81" s="76"/>
      <c r="U81" s="94"/>
      <c r="V81" s="76"/>
      <c r="W81" s="76"/>
      <c r="X81" s="76"/>
      <c r="Y81" s="94"/>
      <c r="Z81" s="76"/>
      <c r="AA81" s="76"/>
      <c r="AB81" s="76"/>
      <c r="AC81" s="94"/>
      <c r="AD81" s="76"/>
      <c r="AE81" s="76"/>
      <c r="AF81" s="76"/>
      <c r="AG81" s="76"/>
      <c r="AH81" s="76"/>
      <c r="AI81" s="76"/>
      <c r="AJ81" s="94"/>
      <c r="AK81" s="94"/>
    </row>
  </sheetData>
  <mergeCells count="10">
    <mergeCell ref="V4:Y4"/>
    <mergeCell ref="Z4:AC4"/>
    <mergeCell ref="AD4:AJ4"/>
    <mergeCell ref="B2:AK2"/>
    <mergeCell ref="B3:AK3"/>
    <mergeCell ref="D4:F4"/>
    <mergeCell ref="G4:I4"/>
    <mergeCell ref="J4:M4"/>
    <mergeCell ref="N4:Q4"/>
    <mergeCell ref="R4:U4"/>
  </mergeCells>
  <printOptions horizontalCentered="1"/>
  <pageMargins left="0.05" right="0.05" top="0.59055118110236204" bottom="0.59055118110236204" header="0.31496062992126" footer="0.31496062992126"/>
  <pageSetup paperSize="9" scale="40" orientation="landscape" r:id="rId1"/>
  <rowBreaks count="1" manualBreakCount="1">
    <brk id="18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K81"/>
  <sheetViews>
    <sheetView showGridLines="0" workbookViewId="0">
      <selection activeCell="AJ9" sqref="AJ9:AK81"/>
    </sheetView>
  </sheetViews>
  <sheetFormatPr defaultRowHeight="12.5" x14ac:dyDescent="0.25"/>
  <cols>
    <col min="1" max="1" width="4.1796875" bestFit="1" customWidth="1"/>
    <col min="2" max="2" width="24" bestFit="1" customWidth="1"/>
    <col min="3" max="3" width="7.1796875" bestFit="1" customWidth="1"/>
    <col min="4" max="6" width="12.54296875" bestFit="1" customWidth="1"/>
    <col min="7" max="9" width="12.54296875" hidden="1" customWidth="1"/>
    <col min="10" max="12" width="12.54296875" bestFit="1" customWidth="1"/>
    <col min="13" max="13" width="14.1796875" bestFit="1" customWidth="1"/>
    <col min="14" max="16" width="12.54296875" bestFit="1" customWidth="1"/>
    <col min="17" max="17" width="14.1796875" bestFit="1" customWidth="1"/>
    <col min="18" max="25" width="12.54296875" hidden="1" customWidth="1"/>
    <col min="26" max="28" width="12.54296875" bestFit="1" customWidth="1"/>
    <col min="29" max="29" width="14.1796875" bestFit="1" customWidth="1"/>
    <col min="30" max="35" width="12.54296875" hidden="1" customWidth="1"/>
    <col min="36" max="36" width="14.1796875" hidden="1" customWidth="1"/>
    <col min="37" max="37" width="12.54296875" bestFit="1" customWidth="1"/>
  </cols>
  <sheetData>
    <row r="1" spans="1:37" ht="14.5" customHeight="1" x14ac:dyDescent="0.3">
      <c r="A1" s="1"/>
    </row>
    <row r="2" spans="1:37" ht="15.65" customHeight="1" x14ac:dyDescent="0.35">
      <c r="A2" s="2" t="s">
        <v>0</v>
      </c>
      <c r="B2" s="128" t="s">
        <v>42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9"/>
      <c r="AA2" s="129"/>
      <c r="AB2" s="129"/>
      <c r="AC2" s="129"/>
      <c r="AD2" s="129"/>
      <c r="AE2" s="129"/>
      <c r="AF2" s="129"/>
      <c r="AG2" s="129"/>
      <c r="AH2" s="129"/>
      <c r="AI2" s="129"/>
      <c r="AJ2" s="129"/>
      <c r="AK2" s="129"/>
    </row>
    <row r="3" spans="1:37" ht="14" x14ac:dyDescent="0.3">
      <c r="A3" s="1" t="s">
        <v>0</v>
      </c>
      <c r="B3" s="130" t="s">
        <v>2</v>
      </c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30"/>
      <c r="W3" s="130"/>
      <c r="X3" s="130"/>
      <c r="Y3" s="130"/>
      <c r="Z3" s="130"/>
      <c r="AA3" s="130"/>
      <c r="AB3" s="130"/>
      <c r="AC3" s="130"/>
      <c r="AD3" s="130"/>
      <c r="AE3" s="130"/>
      <c r="AF3" s="130"/>
      <c r="AG3" s="130"/>
      <c r="AH3" s="130"/>
      <c r="AI3" s="130"/>
      <c r="AJ3" s="130"/>
      <c r="AK3" s="130"/>
    </row>
    <row r="4" spans="1:37" ht="14.5" customHeight="1" x14ac:dyDescent="0.3">
      <c r="A4" s="3" t="s">
        <v>0</v>
      </c>
      <c r="B4" s="4" t="s">
        <v>0</v>
      </c>
      <c r="C4" s="5" t="s">
        <v>0</v>
      </c>
      <c r="D4" s="120" t="s">
        <v>3</v>
      </c>
      <c r="E4" s="120"/>
      <c r="F4" s="120"/>
      <c r="G4" s="120" t="s">
        <v>4</v>
      </c>
      <c r="H4" s="120"/>
      <c r="I4" s="120"/>
      <c r="J4" s="121" t="s">
        <v>5</v>
      </c>
      <c r="K4" s="122"/>
      <c r="L4" s="122"/>
      <c r="M4" s="123"/>
      <c r="N4" s="121" t="s">
        <v>6</v>
      </c>
      <c r="O4" s="124"/>
      <c r="P4" s="124"/>
      <c r="Q4" s="125"/>
      <c r="R4" s="121" t="s">
        <v>7</v>
      </c>
      <c r="S4" s="124"/>
      <c r="T4" s="124"/>
      <c r="U4" s="125"/>
      <c r="V4" s="121" t="s">
        <v>8</v>
      </c>
      <c r="W4" s="126"/>
      <c r="X4" s="126"/>
      <c r="Y4" s="127"/>
      <c r="Z4" s="121" t="s">
        <v>9</v>
      </c>
      <c r="AA4" s="122"/>
      <c r="AB4" s="122"/>
      <c r="AC4" s="123"/>
      <c r="AD4" s="121" t="s">
        <v>10</v>
      </c>
      <c r="AE4" s="122"/>
      <c r="AF4" s="122"/>
      <c r="AG4" s="122"/>
      <c r="AH4" s="122"/>
      <c r="AI4" s="122"/>
      <c r="AJ4" s="123"/>
      <c r="AK4" s="6"/>
    </row>
    <row r="5" spans="1:37" ht="43.15" customHeight="1" x14ac:dyDescent="0.3">
      <c r="A5" s="8" t="s">
        <v>0</v>
      </c>
      <c r="B5" s="9" t="s">
        <v>11</v>
      </c>
      <c r="C5" s="10" t="s">
        <v>12</v>
      </c>
      <c r="D5" s="11" t="s">
        <v>13</v>
      </c>
      <c r="E5" s="12" t="s">
        <v>14</v>
      </c>
      <c r="F5" s="13" t="s">
        <v>15</v>
      </c>
      <c r="G5" s="11" t="s">
        <v>13</v>
      </c>
      <c r="H5" s="12" t="s">
        <v>14</v>
      </c>
      <c r="I5" s="13" t="s">
        <v>15</v>
      </c>
      <c r="J5" s="11" t="s">
        <v>13</v>
      </c>
      <c r="K5" s="12" t="s">
        <v>14</v>
      </c>
      <c r="L5" s="12" t="s">
        <v>15</v>
      </c>
      <c r="M5" s="13" t="s">
        <v>16</v>
      </c>
      <c r="N5" s="11" t="s">
        <v>13</v>
      </c>
      <c r="O5" s="12" t="s">
        <v>14</v>
      </c>
      <c r="P5" s="14" t="s">
        <v>15</v>
      </c>
      <c r="Q5" s="15" t="s">
        <v>17</v>
      </c>
      <c r="R5" s="12" t="s">
        <v>13</v>
      </c>
      <c r="S5" s="12" t="s">
        <v>14</v>
      </c>
      <c r="T5" s="14" t="s">
        <v>15</v>
      </c>
      <c r="U5" s="15" t="s">
        <v>18</v>
      </c>
      <c r="V5" s="12" t="s">
        <v>13</v>
      </c>
      <c r="W5" s="12" t="s">
        <v>14</v>
      </c>
      <c r="X5" s="14" t="s">
        <v>15</v>
      </c>
      <c r="Y5" s="15" t="s">
        <v>19</v>
      </c>
      <c r="Z5" s="11" t="s">
        <v>13</v>
      </c>
      <c r="AA5" s="12" t="s">
        <v>14</v>
      </c>
      <c r="AB5" s="12" t="s">
        <v>15</v>
      </c>
      <c r="AC5" s="13" t="s">
        <v>20</v>
      </c>
      <c r="AD5" s="11" t="s">
        <v>13</v>
      </c>
      <c r="AE5" s="12" t="s">
        <v>14</v>
      </c>
      <c r="AF5" s="12" t="s">
        <v>15</v>
      </c>
      <c r="AG5" s="12" t="s">
        <v>0</v>
      </c>
      <c r="AH5" s="12" t="s">
        <v>0</v>
      </c>
      <c r="AI5" s="12" t="s">
        <v>0</v>
      </c>
      <c r="AJ5" s="16" t="s">
        <v>20</v>
      </c>
      <c r="AK5" s="17" t="s">
        <v>21</v>
      </c>
    </row>
    <row r="6" spans="1:37" ht="14.5" customHeight="1" x14ac:dyDescent="0.25">
      <c r="A6" s="46"/>
      <c r="B6" s="47"/>
      <c r="C6" s="48"/>
      <c r="D6" s="49"/>
      <c r="E6" s="50"/>
      <c r="F6" s="51"/>
      <c r="G6" s="49"/>
      <c r="H6" s="50"/>
      <c r="I6" s="51"/>
      <c r="J6" s="49"/>
      <c r="K6" s="50"/>
      <c r="L6" s="50"/>
      <c r="M6" s="51"/>
      <c r="N6" s="49"/>
      <c r="O6" s="50"/>
      <c r="P6" s="50"/>
      <c r="Q6" s="51"/>
      <c r="R6" s="49"/>
      <c r="S6" s="50"/>
      <c r="T6" s="50"/>
      <c r="U6" s="51"/>
      <c r="V6" s="49"/>
      <c r="W6" s="50"/>
      <c r="X6" s="50"/>
      <c r="Y6" s="51"/>
      <c r="Z6" s="49"/>
      <c r="AA6" s="50"/>
      <c r="AB6" s="50"/>
      <c r="AC6" s="51"/>
      <c r="AD6" s="49"/>
      <c r="AE6" s="50"/>
      <c r="AF6" s="50"/>
      <c r="AG6" s="50"/>
      <c r="AH6" s="50"/>
      <c r="AI6" s="51"/>
      <c r="AJ6" s="49"/>
      <c r="AK6" s="52"/>
    </row>
    <row r="7" spans="1:37" ht="14.5" customHeight="1" x14ac:dyDescent="0.3">
      <c r="A7" s="53" t="s">
        <v>0</v>
      </c>
      <c r="B7" s="54" t="s">
        <v>38</v>
      </c>
      <c r="C7" s="48"/>
      <c r="D7" s="49"/>
      <c r="E7" s="50"/>
      <c r="F7" s="51"/>
      <c r="G7" s="49"/>
      <c r="H7" s="50"/>
      <c r="I7" s="51"/>
      <c r="J7" s="49"/>
      <c r="K7" s="50"/>
      <c r="L7" s="50"/>
      <c r="M7" s="51"/>
      <c r="N7" s="49"/>
      <c r="O7" s="50"/>
      <c r="P7" s="50"/>
      <c r="Q7" s="51"/>
      <c r="R7" s="49"/>
      <c r="S7" s="50"/>
      <c r="T7" s="50"/>
      <c r="U7" s="51"/>
      <c r="V7" s="49"/>
      <c r="W7" s="50"/>
      <c r="X7" s="50"/>
      <c r="Y7" s="51"/>
      <c r="Z7" s="49"/>
      <c r="AA7" s="50"/>
      <c r="AB7" s="50"/>
      <c r="AC7" s="51"/>
      <c r="AD7" s="49"/>
      <c r="AE7" s="50"/>
      <c r="AF7" s="50"/>
      <c r="AG7" s="50"/>
      <c r="AH7" s="50"/>
      <c r="AI7" s="51"/>
      <c r="AJ7" s="49"/>
      <c r="AK7" s="52"/>
    </row>
    <row r="8" spans="1:37" ht="14.5" customHeight="1" x14ac:dyDescent="0.25">
      <c r="A8" s="46"/>
      <c r="B8" s="47"/>
      <c r="C8" s="48"/>
      <c r="D8" s="49"/>
      <c r="E8" s="50"/>
      <c r="F8" s="51"/>
      <c r="G8" s="49"/>
      <c r="H8" s="50"/>
      <c r="I8" s="51"/>
      <c r="J8" s="49"/>
      <c r="K8" s="50"/>
      <c r="L8" s="50"/>
      <c r="M8" s="51"/>
      <c r="N8" s="49"/>
      <c r="O8" s="50"/>
      <c r="P8" s="50"/>
      <c r="Q8" s="51"/>
      <c r="R8" s="49"/>
      <c r="S8" s="50"/>
      <c r="T8" s="50"/>
      <c r="U8" s="51"/>
      <c r="V8" s="49"/>
      <c r="W8" s="50"/>
      <c r="X8" s="50"/>
      <c r="Y8" s="51"/>
      <c r="Z8" s="49"/>
      <c r="AA8" s="50"/>
      <c r="AB8" s="50"/>
      <c r="AC8" s="51"/>
      <c r="AD8" s="49"/>
      <c r="AE8" s="50"/>
      <c r="AF8" s="50"/>
      <c r="AG8" s="50"/>
      <c r="AH8" s="50"/>
      <c r="AI8" s="51"/>
      <c r="AJ8" s="49"/>
      <c r="AK8" s="52"/>
    </row>
    <row r="9" spans="1:37" ht="13" x14ac:dyDescent="0.3">
      <c r="A9" s="55" t="s">
        <v>101</v>
      </c>
      <c r="B9" s="56" t="s">
        <v>451</v>
      </c>
      <c r="C9" s="57" t="s">
        <v>452</v>
      </c>
      <c r="D9" s="77">
        <v>347475357</v>
      </c>
      <c r="E9" s="78">
        <v>160220928</v>
      </c>
      <c r="F9" s="79">
        <f>$D9       +$E9</f>
        <v>507696285</v>
      </c>
      <c r="G9" s="77">
        <v>347475357</v>
      </c>
      <c r="H9" s="78">
        <v>160220928</v>
      </c>
      <c r="I9" s="79">
        <f>$G9       +$H9</f>
        <v>507696285</v>
      </c>
      <c r="J9" s="77">
        <v>100009162</v>
      </c>
      <c r="K9" s="78">
        <v>23595010</v>
      </c>
      <c r="L9" s="78">
        <f>$J9       +$K9</f>
        <v>123604172</v>
      </c>
      <c r="M9" s="95">
        <f>IF(($F9       =0),0,($L9       /$F9       ))</f>
        <v>0.2434608557358264</v>
      </c>
      <c r="N9" s="77">
        <v>99298816</v>
      </c>
      <c r="O9" s="78">
        <v>33829119</v>
      </c>
      <c r="P9" s="78">
        <f>$N9       +$O9</f>
        <v>133127935</v>
      </c>
      <c r="Q9" s="95">
        <f>IF(($F9       =0),0,($P9       /$F9       ))</f>
        <v>0.2622196358990494</v>
      </c>
      <c r="R9" s="77">
        <v>0</v>
      </c>
      <c r="S9" s="78">
        <v>0</v>
      </c>
      <c r="T9" s="78">
        <f>$R9       +$S9</f>
        <v>0</v>
      </c>
      <c r="U9" s="95">
        <f>IF(($I9       =0),0,($T9       /$I9       ))</f>
        <v>0</v>
      </c>
      <c r="V9" s="77">
        <v>0</v>
      </c>
      <c r="W9" s="78">
        <v>0</v>
      </c>
      <c r="X9" s="78">
        <f>$V9       +$W9</f>
        <v>0</v>
      </c>
      <c r="Y9" s="95">
        <f>IF(($I9       =0),0,($X9       /$I9       ))</f>
        <v>0</v>
      </c>
      <c r="Z9" s="77">
        <f>$J9       +$N9</f>
        <v>199307978</v>
      </c>
      <c r="AA9" s="78">
        <f>$K9       +$O9</f>
        <v>57424129</v>
      </c>
      <c r="AB9" s="78">
        <f>$Z9       +$AA9</f>
        <v>256732107</v>
      </c>
      <c r="AC9" s="95">
        <f>IF(($F9       =0),0,($AB9       /$F9       ))</f>
        <v>0.50568049163487572</v>
      </c>
      <c r="AD9" s="77">
        <v>90247237</v>
      </c>
      <c r="AE9" s="78">
        <v>44279950</v>
      </c>
      <c r="AF9" s="78">
        <f>$AD9       +$AE9</f>
        <v>134527187</v>
      </c>
      <c r="AG9" s="78">
        <v>477092155</v>
      </c>
      <c r="AH9" s="78">
        <v>487711947</v>
      </c>
      <c r="AI9" s="79">
        <v>255761923</v>
      </c>
      <c r="AJ9" s="114">
        <f>IF(($AG9       =0),0,($AI9       /$AG9       ))</f>
        <v>0.53608494778121007</v>
      </c>
      <c r="AK9" s="115">
        <f>IF(($AF9       =0),0,(($P9       /$AF9       )-1))</f>
        <v>-1.0401258148659553E-2</v>
      </c>
    </row>
    <row r="10" spans="1:37" ht="13" x14ac:dyDescent="0.3">
      <c r="A10" s="55" t="s">
        <v>101</v>
      </c>
      <c r="B10" s="56" t="s">
        <v>453</v>
      </c>
      <c r="C10" s="57" t="s">
        <v>454</v>
      </c>
      <c r="D10" s="77">
        <v>721759764</v>
      </c>
      <c r="E10" s="78">
        <v>134586828</v>
      </c>
      <c r="F10" s="79">
        <f t="shared" ref="F10:F45" si="0">$D10      +$E10</f>
        <v>856346592</v>
      </c>
      <c r="G10" s="77">
        <v>721759764</v>
      </c>
      <c r="H10" s="78">
        <v>134586828</v>
      </c>
      <c r="I10" s="79">
        <f t="shared" ref="I10:I45" si="1">$G10      +$H10</f>
        <v>856346592</v>
      </c>
      <c r="J10" s="77">
        <v>212193038</v>
      </c>
      <c r="K10" s="78">
        <v>38241784</v>
      </c>
      <c r="L10" s="78">
        <f t="shared" ref="L10:L45" si="2">$J10      +$K10</f>
        <v>250434822</v>
      </c>
      <c r="M10" s="95">
        <f t="shared" ref="M10:M45" si="3">IF(($F10      =0),0,($L10      /$F10      ))</f>
        <v>0.29244563397526779</v>
      </c>
      <c r="N10" s="77">
        <v>194049262</v>
      </c>
      <c r="O10" s="78">
        <v>52801982</v>
      </c>
      <c r="P10" s="78">
        <f t="shared" ref="P10:P45" si="4">$N10      +$O10</f>
        <v>246851244</v>
      </c>
      <c r="Q10" s="95">
        <f t="shared" ref="Q10:Q45" si="5">IF(($F10      =0),0,($P10      /$F10      ))</f>
        <v>0.28826090546291333</v>
      </c>
      <c r="R10" s="77">
        <v>0</v>
      </c>
      <c r="S10" s="78">
        <v>0</v>
      </c>
      <c r="T10" s="78">
        <f t="shared" ref="T10:T45" si="6">$R10      +$S10</f>
        <v>0</v>
      </c>
      <c r="U10" s="95">
        <f t="shared" ref="U10:U45" si="7">IF(($I10      =0),0,($T10      /$I10      ))</f>
        <v>0</v>
      </c>
      <c r="V10" s="77">
        <v>0</v>
      </c>
      <c r="W10" s="78">
        <v>0</v>
      </c>
      <c r="X10" s="78">
        <f t="shared" ref="X10:X45" si="8">$V10      +$W10</f>
        <v>0</v>
      </c>
      <c r="Y10" s="95">
        <f t="shared" ref="Y10:Y45" si="9">IF(($I10      =0),0,($X10      /$I10      ))</f>
        <v>0</v>
      </c>
      <c r="Z10" s="77">
        <f t="shared" ref="Z10:Z45" si="10">$J10      +$N10</f>
        <v>406242300</v>
      </c>
      <c r="AA10" s="78">
        <f t="shared" ref="AA10:AA45" si="11">$K10      +$O10</f>
        <v>91043766</v>
      </c>
      <c r="AB10" s="78">
        <f t="shared" ref="AB10:AB45" si="12">$Z10      +$AA10</f>
        <v>497286066</v>
      </c>
      <c r="AC10" s="95">
        <f t="shared" ref="AC10:AC45" si="13">IF(($F10      =0),0,($AB10      /$F10      ))</f>
        <v>0.58070653943818107</v>
      </c>
      <c r="AD10" s="77">
        <v>171614609</v>
      </c>
      <c r="AE10" s="78">
        <v>63390388</v>
      </c>
      <c r="AF10" s="78">
        <f t="shared" ref="AF10:AF45" si="14">$AD10      +$AE10</f>
        <v>235004997</v>
      </c>
      <c r="AG10" s="78">
        <v>794105789</v>
      </c>
      <c r="AH10" s="78">
        <v>868130101</v>
      </c>
      <c r="AI10" s="79">
        <v>463842458</v>
      </c>
      <c r="AJ10" s="114">
        <f t="shared" ref="AJ10:AJ45" si="15">IF(($AG10      =0),0,($AI10      /$AG10      ))</f>
        <v>0.5841066321706414</v>
      </c>
      <c r="AK10" s="115">
        <f t="shared" ref="AK10:AK45" si="16">IF(($AF10      =0),0,(($P10      /$AF10      )-1))</f>
        <v>5.0408489824580238E-2</v>
      </c>
    </row>
    <row r="11" spans="1:37" ht="13" x14ac:dyDescent="0.3">
      <c r="A11" s="55" t="s">
        <v>101</v>
      </c>
      <c r="B11" s="56" t="s">
        <v>455</v>
      </c>
      <c r="C11" s="57" t="s">
        <v>456</v>
      </c>
      <c r="D11" s="77">
        <v>814694328</v>
      </c>
      <c r="E11" s="78">
        <v>76481914</v>
      </c>
      <c r="F11" s="79">
        <f t="shared" si="0"/>
        <v>891176242</v>
      </c>
      <c r="G11" s="77">
        <v>814694328</v>
      </c>
      <c r="H11" s="78">
        <v>76481914</v>
      </c>
      <c r="I11" s="79">
        <f t="shared" si="1"/>
        <v>891176242</v>
      </c>
      <c r="J11" s="77">
        <v>171796028</v>
      </c>
      <c r="K11" s="78">
        <v>17789547</v>
      </c>
      <c r="L11" s="78">
        <f t="shared" si="2"/>
        <v>189585575</v>
      </c>
      <c r="M11" s="95">
        <f t="shared" si="3"/>
        <v>0.212736343346101</v>
      </c>
      <c r="N11" s="77">
        <v>192099591</v>
      </c>
      <c r="O11" s="78">
        <v>13351938</v>
      </c>
      <c r="P11" s="78">
        <f t="shared" si="4"/>
        <v>205451529</v>
      </c>
      <c r="Q11" s="95">
        <f t="shared" si="5"/>
        <v>0.23053972863877131</v>
      </c>
      <c r="R11" s="77">
        <v>0</v>
      </c>
      <c r="S11" s="78">
        <v>0</v>
      </c>
      <c r="T11" s="78">
        <f t="shared" si="6"/>
        <v>0</v>
      </c>
      <c r="U11" s="95">
        <f t="shared" si="7"/>
        <v>0</v>
      </c>
      <c r="V11" s="77">
        <v>0</v>
      </c>
      <c r="W11" s="78">
        <v>0</v>
      </c>
      <c r="X11" s="78">
        <f t="shared" si="8"/>
        <v>0</v>
      </c>
      <c r="Y11" s="95">
        <f t="shared" si="9"/>
        <v>0</v>
      </c>
      <c r="Z11" s="77">
        <f t="shared" si="10"/>
        <v>363895619</v>
      </c>
      <c r="AA11" s="78">
        <f t="shared" si="11"/>
        <v>31141485</v>
      </c>
      <c r="AB11" s="78">
        <f t="shared" si="12"/>
        <v>395037104</v>
      </c>
      <c r="AC11" s="95">
        <f t="shared" si="13"/>
        <v>0.44327607198487234</v>
      </c>
      <c r="AD11" s="77">
        <v>158058753</v>
      </c>
      <c r="AE11" s="78">
        <v>8415173</v>
      </c>
      <c r="AF11" s="78">
        <f t="shared" si="14"/>
        <v>166473926</v>
      </c>
      <c r="AG11" s="78">
        <v>858069187</v>
      </c>
      <c r="AH11" s="78">
        <v>867419305</v>
      </c>
      <c r="AI11" s="79">
        <v>370768227</v>
      </c>
      <c r="AJ11" s="114">
        <f t="shared" si="15"/>
        <v>0.43209595754893365</v>
      </c>
      <c r="AK11" s="115">
        <f t="shared" si="16"/>
        <v>0.23413638361601441</v>
      </c>
    </row>
    <row r="12" spans="1:37" ht="13" x14ac:dyDescent="0.3">
      <c r="A12" s="55" t="s">
        <v>116</v>
      </c>
      <c r="B12" s="56" t="s">
        <v>457</v>
      </c>
      <c r="C12" s="57" t="s">
        <v>458</v>
      </c>
      <c r="D12" s="77">
        <v>127355461</v>
      </c>
      <c r="E12" s="78">
        <v>680000</v>
      </c>
      <c r="F12" s="79">
        <f t="shared" si="0"/>
        <v>128035461</v>
      </c>
      <c r="G12" s="77">
        <v>127355461</v>
      </c>
      <c r="H12" s="78">
        <v>680000</v>
      </c>
      <c r="I12" s="79">
        <f t="shared" si="1"/>
        <v>128035461</v>
      </c>
      <c r="J12" s="77">
        <v>49558226</v>
      </c>
      <c r="K12" s="78">
        <v>228035</v>
      </c>
      <c r="L12" s="78">
        <f t="shared" si="2"/>
        <v>49786261</v>
      </c>
      <c r="M12" s="95">
        <f t="shared" si="3"/>
        <v>0.38884743813278416</v>
      </c>
      <c r="N12" s="77">
        <v>40961872</v>
      </c>
      <c r="O12" s="78">
        <v>-10699</v>
      </c>
      <c r="P12" s="78">
        <f t="shared" si="4"/>
        <v>40951173</v>
      </c>
      <c r="Q12" s="95">
        <f t="shared" si="5"/>
        <v>0.31984243021548536</v>
      </c>
      <c r="R12" s="77">
        <v>0</v>
      </c>
      <c r="S12" s="78">
        <v>0</v>
      </c>
      <c r="T12" s="78">
        <f t="shared" si="6"/>
        <v>0</v>
      </c>
      <c r="U12" s="95">
        <f t="shared" si="7"/>
        <v>0</v>
      </c>
      <c r="V12" s="77">
        <v>0</v>
      </c>
      <c r="W12" s="78">
        <v>0</v>
      </c>
      <c r="X12" s="78">
        <f t="shared" si="8"/>
        <v>0</v>
      </c>
      <c r="Y12" s="95">
        <f t="shared" si="9"/>
        <v>0</v>
      </c>
      <c r="Z12" s="77">
        <f t="shared" si="10"/>
        <v>90520098</v>
      </c>
      <c r="AA12" s="78">
        <f t="shared" si="11"/>
        <v>217336</v>
      </c>
      <c r="AB12" s="78">
        <f t="shared" si="12"/>
        <v>90737434</v>
      </c>
      <c r="AC12" s="95">
        <f t="shared" si="13"/>
        <v>0.70868986834826952</v>
      </c>
      <c r="AD12" s="77">
        <v>40635555</v>
      </c>
      <c r="AE12" s="78">
        <v>8730</v>
      </c>
      <c r="AF12" s="78">
        <f t="shared" si="14"/>
        <v>40644285</v>
      </c>
      <c r="AG12" s="78">
        <v>124201587</v>
      </c>
      <c r="AH12" s="78">
        <v>130784917</v>
      </c>
      <c r="AI12" s="79">
        <v>76600541</v>
      </c>
      <c r="AJ12" s="114">
        <f t="shared" si="15"/>
        <v>0.6167436572287921</v>
      </c>
      <c r="AK12" s="115">
        <f t="shared" si="16"/>
        <v>7.5505818345678044E-3</v>
      </c>
    </row>
    <row r="13" spans="1:37" ht="14" x14ac:dyDescent="0.3">
      <c r="A13" s="58" t="s">
        <v>0</v>
      </c>
      <c r="B13" s="59" t="s">
        <v>459</v>
      </c>
      <c r="C13" s="60" t="s">
        <v>0</v>
      </c>
      <c r="D13" s="80">
        <f>SUM(D9:D12)</f>
        <v>2011284910</v>
      </c>
      <c r="E13" s="81">
        <f>SUM(E9:E12)</f>
        <v>371969670</v>
      </c>
      <c r="F13" s="82">
        <f t="shared" si="0"/>
        <v>2383254580</v>
      </c>
      <c r="G13" s="80">
        <f>SUM(G9:G12)</f>
        <v>2011284910</v>
      </c>
      <c r="H13" s="81">
        <f>SUM(H9:H12)</f>
        <v>371969670</v>
      </c>
      <c r="I13" s="82">
        <f t="shared" si="1"/>
        <v>2383254580</v>
      </c>
      <c r="J13" s="80">
        <f>SUM(J9:J12)</f>
        <v>533556454</v>
      </c>
      <c r="K13" s="81">
        <f>SUM(K9:K12)</f>
        <v>79854376</v>
      </c>
      <c r="L13" s="81">
        <f t="shared" si="2"/>
        <v>613410830</v>
      </c>
      <c r="M13" s="96">
        <f t="shared" si="3"/>
        <v>0.25738367824724795</v>
      </c>
      <c r="N13" s="80">
        <f>SUM(N9:N12)</f>
        <v>526409541</v>
      </c>
      <c r="O13" s="81">
        <f>SUM(O9:O12)</f>
        <v>99972340</v>
      </c>
      <c r="P13" s="81">
        <f t="shared" si="4"/>
        <v>626381881</v>
      </c>
      <c r="Q13" s="96">
        <f t="shared" si="5"/>
        <v>0.26282625710930135</v>
      </c>
      <c r="R13" s="80">
        <f>SUM(R9:R12)</f>
        <v>0</v>
      </c>
      <c r="S13" s="81">
        <f>SUM(S9:S12)</f>
        <v>0</v>
      </c>
      <c r="T13" s="81">
        <f t="shared" si="6"/>
        <v>0</v>
      </c>
      <c r="U13" s="96">
        <f t="shared" si="7"/>
        <v>0</v>
      </c>
      <c r="V13" s="80">
        <f>SUM(V9:V12)</f>
        <v>0</v>
      </c>
      <c r="W13" s="81">
        <f>SUM(W9:W12)</f>
        <v>0</v>
      </c>
      <c r="X13" s="81">
        <f t="shared" si="8"/>
        <v>0</v>
      </c>
      <c r="Y13" s="96">
        <f t="shared" si="9"/>
        <v>0</v>
      </c>
      <c r="Z13" s="80">
        <f t="shared" si="10"/>
        <v>1059965995</v>
      </c>
      <c r="AA13" s="81">
        <f t="shared" si="11"/>
        <v>179826716</v>
      </c>
      <c r="AB13" s="81">
        <f t="shared" si="12"/>
        <v>1239792711</v>
      </c>
      <c r="AC13" s="96">
        <f t="shared" si="13"/>
        <v>0.52020993535654925</v>
      </c>
      <c r="AD13" s="80">
        <f>SUM(AD9:AD12)</f>
        <v>460556154</v>
      </c>
      <c r="AE13" s="81">
        <f>SUM(AE9:AE12)</f>
        <v>116094241</v>
      </c>
      <c r="AF13" s="81">
        <f t="shared" si="14"/>
        <v>576650395</v>
      </c>
      <c r="AG13" s="81">
        <f>SUM(AG9:AG12)</f>
        <v>2253468718</v>
      </c>
      <c r="AH13" s="81">
        <f>SUM(AH9:AH12)</f>
        <v>2354046270</v>
      </c>
      <c r="AI13" s="82">
        <f>SUM(AI9:AI12)</f>
        <v>1166973149</v>
      </c>
      <c r="AJ13" s="116">
        <f t="shared" si="15"/>
        <v>0.51785637833735398</v>
      </c>
      <c r="AK13" s="117">
        <f t="shared" si="16"/>
        <v>8.6242004568469977E-2</v>
      </c>
    </row>
    <row r="14" spans="1:37" ht="13" x14ac:dyDescent="0.3">
      <c r="A14" s="55" t="s">
        <v>101</v>
      </c>
      <c r="B14" s="56" t="s">
        <v>460</v>
      </c>
      <c r="C14" s="57" t="s">
        <v>461</v>
      </c>
      <c r="D14" s="77">
        <v>126487046</v>
      </c>
      <c r="E14" s="78">
        <v>21726655</v>
      </c>
      <c r="F14" s="79">
        <f t="shared" si="0"/>
        <v>148213701</v>
      </c>
      <c r="G14" s="77">
        <v>126487046</v>
      </c>
      <c r="H14" s="78">
        <v>21726655</v>
      </c>
      <c r="I14" s="79">
        <f t="shared" si="1"/>
        <v>148213701</v>
      </c>
      <c r="J14" s="77">
        <v>30136362</v>
      </c>
      <c r="K14" s="78">
        <v>1707723</v>
      </c>
      <c r="L14" s="78">
        <f t="shared" si="2"/>
        <v>31844085</v>
      </c>
      <c r="M14" s="95">
        <f t="shared" si="3"/>
        <v>0.21485250543740217</v>
      </c>
      <c r="N14" s="77">
        <v>11884500</v>
      </c>
      <c r="O14" s="78">
        <v>5717854</v>
      </c>
      <c r="P14" s="78">
        <f t="shared" si="4"/>
        <v>17602354</v>
      </c>
      <c r="Q14" s="95">
        <f t="shared" si="5"/>
        <v>0.11876333888997212</v>
      </c>
      <c r="R14" s="77">
        <v>0</v>
      </c>
      <c r="S14" s="78">
        <v>0</v>
      </c>
      <c r="T14" s="78">
        <f t="shared" si="6"/>
        <v>0</v>
      </c>
      <c r="U14" s="95">
        <f t="shared" si="7"/>
        <v>0</v>
      </c>
      <c r="V14" s="77">
        <v>0</v>
      </c>
      <c r="W14" s="78">
        <v>0</v>
      </c>
      <c r="X14" s="78">
        <f t="shared" si="8"/>
        <v>0</v>
      </c>
      <c r="Y14" s="95">
        <f t="shared" si="9"/>
        <v>0</v>
      </c>
      <c r="Z14" s="77">
        <f t="shared" si="10"/>
        <v>42020862</v>
      </c>
      <c r="AA14" s="78">
        <f t="shared" si="11"/>
        <v>7425577</v>
      </c>
      <c r="AB14" s="78">
        <f t="shared" si="12"/>
        <v>49446439</v>
      </c>
      <c r="AC14" s="95">
        <f t="shared" si="13"/>
        <v>0.33361584432737429</v>
      </c>
      <c r="AD14" s="77">
        <v>22447722</v>
      </c>
      <c r="AE14" s="78">
        <v>6749304</v>
      </c>
      <c r="AF14" s="78">
        <f t="shared" si="14"/>
        <v>29197026</v>
      </c>
      <c r="AG14" s="78">
        <v>160810606</v>
      </c>
      <c r="AH14" s="78">
        <v>133096367</v>
      </c>
      <c r="AI14" s="79">
        <v>67808929</v>
      </c>
      <c r="AJ14" s="114">
        <f t="shared" si="15"/>
        <v>0.42166950729605485</v>
      </c>
      <c r="AK14" s="115">
        <f t="shared" si="16"/>
        <v>-0.39711825444139415</v>
      </c>
    </row>
    <row r="15" spans="1:37" ht="13" x14ac:dyDescent="0.3">
      <c r="A15" s="55" t="s">
        <v>101</v>
      </c>
      <c r="B15" s="56" t="s">
        <v>462</v>
      </c>
      <c r="C15" s="57" t="s">
        <v>463</v>
      </c>
      <c r="D15" s="77">
        <v>527919493</v>
      </c>
      <c r="E15" s="78">
        <v>77642214</v>
      </c>
      <c r="F15" s="79">
        <f t="shared" si="0"/>
        <v>605561707</v>
      </c>
      <c r="G15" s="77">
        <v>527919493</v>
      </c>
      <c r="H15" s="78">
        <v>77642214</v>
      </c>
      <c r="I15" s="79">
        <f t="shared" si="1"/>
        <v>605561707</v>
      </c>
      <c r="J15" s="77">
        <v>108656990</v>
      </c>
      <c r="K15" s="78">
        <v>5399545</v>
      </c>
      <c r="L15" s="78">
        <f t="shared" si="2"/>
        <v>114056535</v>
      </c>
      <c r="M15" s="95">
        <f t="shared" si="3"/>
        <v>0.18834832797642537</v>
      </c>
      <c r="N15" s="77">
        <v>130476266</v>
      </c>
      <c r="O15" s="78">
        <v>8493434</v>
      </c>
      <c r="P15" s="78">
        <f t="shared" si="4"/>
        <v>138969700</v>
      </c>
      <c r="Q15" s="95">
        <f t="shared" si="5"/>
        <v>0.22948891647800312</v>
      </c>
      <c r="R15" s="77">
        <v>0</v>
      </c>
      <c r="S15" s="78">
        <v>0</v>
      </c>
      <c r="T15" s="78">
        <f t="shared" si="6"/>
        <v>0</v>
      </c>
      <c r="U15" s="95">
        <f t="shared" si="7"/>
        <v>0</v>
      </c>
      <c r="V15" s="77">
        <v>0</v>
      </c>
      <c r="W15" s="78">
        <v>0</v>
      </c>
      <c r="X15" s="78">
        <f t="shared" si="8"/>
        <v>0</v>
      </c>
      <c r="Y15" s="95">
        <f t="shared" si="9"/>
        <v>0</v>
      </c>
      <c r="Z15" s="77">
        <f t="shared" si="10"/>
        <v>239133256</v>
      </c>
      <c r="AA15" s="78">
        <f t="shared" si="11"/>
        <v>13892979</v>
      </c>
      <c r="AB15" s="78">
        <f t="shared" si="12"/>
        <v>253026235</v>
      </c>
      <c r="AC15" s="95">
        <f t="shared" si="13"/>
        <v>0.41783724445442849</v>
      </c>
      <c r="AD15" s="77">
        <v>134933643</v>
      </c>
      <c r="AE15" s="78">
        <v>8695597</v>
      </c>
      <c r="AF15" s="78">
        <f t="shared" si="14"/>
        <v>143629240</v>
      </c>
      <c r="AG15" s="78">
        <v>487683281</v>
      </c>
      <c r="AH15" s="78">
        <v>832765386</v>
      </c>
      <c r="AI15" s="79">
        <v>259942061</v>
      </c>
      <c r="AJ15" s="114">
        <f t="shared" si="15"/>
        <v>0.53301409157801327</v>
      </c>
      <c r="AK15" s="115">
        <f t="shared" si="16"/>
        <v>-3.2441444374418427E-2</v>
      </c>
    </row>
    <row r="16" spans="1:37" ht="13" x14ac:dyDescent="0.3">
      <c r="A16" s="55" t="s">
        <v>101</v>
      </c>
      <c r="B16" s="56" t="s">
        <v>464</v>
      </c>
      <c r="C16" s="57" t="s">
        <v>465</v>
      </c>
      <c r="D16" s="77">
        <v>85044911</v>
      </c>
      <c r="E16" s="78">
        <v>9687000</v>
      </c>
      <c r="F16" s="79">
        <f t="shared" si="0"/>
        <v>94731911</v>
      </c>
      <c r="G16" s="77">
        <v>85044911</v>
      </c>
      <c r="H16" s="78">
        <v>9687000</v>
      </c>
      <c r="I16" s="79">
        <f t="shared" si="1"/>
        <v>94731911</v>
      </c>
      <c r="J16" s="77">
        <v>30857731</v>
      </c>
      <c r="K16" s="78">
        <v>221996</v>
      </c>
      <c r="L16" s="78">
        <f t="shared" si="2"/>
        <v>31079727</v>
      </c>
      <c r="M16" s="95">
        <f t="shared" si="3"/>
        <v>0.32808086179112339</v>
      </c>
      <c r="N16" s="77">
        <v>22805541</v>
      </c>
      <c r="O16" s="78">
        <v>88855</v>
      </c>
      <c r="P16" s="78">
        <f t="shared" si="4"/>
        <v>22894396</v>
      </c>
      <c r="Q16" s="95">
        <f t="shared" si="5"/>
        <v>0.24167564824064405</v>
      </c>
      <c r="R16" s="77">
        <v>0</v>
      </c>
      <c r="S16" s="78">
        <v>0</v>
      </c>
      <c r="T16" s="78">
        <f t="shared" si="6"/>
        <v>0</v>
      </c>
      <c r="U16" s="95">
        <f t="shared" si="7"/>
        <v>0</v>
      </c>
      <c r="V16" s="77">
        <v>0</v>
      </c>
      <c r="W16" s="78">
        <v>0</v>
      </c>
      <c r="X16" s="78">
        <f t="shared" si="8"/>
        <v>0</v>
      </c>
      <c r="Y16" s="95">
        <f t="shared" si="9"/>
        <v>0</v>
      </c>
      <c r="Z16" s="77">
        <f t="shared" si="10"/>
        <v>53663272</v>
      </c>
      <c r="AA16" s="78">
        <f t="shared" si="11"/>
        <v>310851</v>
      </c>
      <c r="AB16" s="78">
        <f t="shared" si="12"/>
        <v>53974123</v>
      </c>
      <c r="AC16" s="95">
        <f t="shared" si="13"/>
        <v>0.56975651003176742</v>
      </c>
      <c r="AD16" s="77">
        <v>22625351</v>
      </c>
      <c r="AE16" s="78">
        <v>0</v>
      </c>
      <c r="AF16" s="78">
        <f t="shared" si="14"/>
        <v>22625351</v>
      </c>
      <c r="AG16" s="78">
        <v>92689865</v>
      </c>
      <c r="AH16" s="78">
        <v>93112896</v>
      </c>
      <c r="AI16" s="79">
        <v>32281881</v>
      </c>
      <c r="AJ16" s="114">
        <f t="shared" si="15"/>
        <v>0.34827843367772732</v>
      </c>
      <c r="AK16" s="115">
        <f t="shared" si="16"/>
        <v>1.1891307233200532E-2</v>
      </c>
    </row>
    <row r="17" spans="1:37" ht="13" x14ac:dyDescent="0.3">
      <c r="A17" s="55" t="s">
        <v>101</v>
      </c>
      <c r="B17" s="56" t="s">
        <v>466</v>
      </c>
      <c r="C17" s="57" t="s">
        <v>467</v>
      </c>
      <c r="D17" s="77">
        <v>165528465</v>
      </c>
      <c r="E17" s="78">
        <v>20392250</v>
      </c>
      <c r="F17" s="79">
        <f t="shared" si="0"/>
        <v>185920715</v>
      </c>
      <c r="G17" s="77">
        <v>165528465</v>
      </c>
      <c r="H17" s="78">
        <v>20392250</v>
      </c>
      <c r="I17" s="79">
        <f t="shared" si="1"/>
        <v>185920715</v>
      </c>
      <c r="J17" s="77">
        <v>30769969</v>
      </c>
      <c r="K17" s="78">
        <v>2128037</v>
      </c>
      <c r="L17" s="78">
        <f t="shared" si="2"/>
        <v>32898006</v>
      </c>
      <c r="M17" s="95">
        <f t="shared" si="3"/>
        <v>0.17694642579230616</v>
      </c>
      <c r="N17" s="77">
        <v>31752549</v>
      </c>
      <c r="O17" s="78">
        <v>5463244</v>
      </c>
      <c r="P17" s="78">
        <f t="shared" si="4"/>
        <v>37215793</v>
      </c>
      <c r="Q17" s="95">
        <f t="shared" si="5"/>
        <v>0.20017023385479127</v>
      </c>
      <c r="R17" s="77">
        <v>0</v>
      </c>
      <c r="S17" s="78">
        <v>0</v>
      </c>
      <c r="T17" s="78">
        <f t="shared" si="6"/>
        <v>0</v>
      </c>
      <c r="U17" s="95">
        <f t="shared" si="7"/>
        <v>0</v>
      </c>
      <c r="V17" s="77">
        <v>0</v>
      </c>
      <c r="W17" s="78">
        <v>0</v>
      </c>
      <c r="X17" s="78">
        <f t="shared" si="8"/>
        <v>0</v>
      </c>
      <c r="Y17" s="95">
        <f t="shared" si="9"/>
        <v>0</v>
      </c>
      <c r="Z17" s="77">
        <f t="shared" si="10"/>
        <v>62522518</v>
      </c>
      <c r="AA17" s="78">
        <f t="shared" si="11"/>
        <v>7591281</v>
      </c>
      <c r="AB17" s="78">
        <f t="shared" si="12"/>
        <v>70113799</v>
      </c>
      <c r="AC17" s="95">
        <f t="shared" si="13"/>
        <v>0.3771166596470974</v>
      </c>
      <c r="AD17" s="77">
        <v>16228016</v>
      </c>
      <c r="AE17" s="78">
        <v>43588623</v>
      </c>
      <c r="AF17" s="78">
        <f t="shared" si="14"/>
        <v>59816639</v>
      </c>
      <c r="AG17" s="78">
        <v>273895011</v>
      </c>
      <c r="AH17" s="78">
        <v>273962011</v>
      </c>
      <c r="AI17" s="79">
        <v>137017646</v>
      </c>
      <c r="AJ17" s="114">
        <f t="shared" si="15"/>
        <v>0.50025608535089383</v>
      </c>
      <c r="AK17" s="115">
        <f t="shared" si="16"/>
        <v>-0.37783543806264341</v>
      </c>
    </row>
    <row r="18" spans="1:37" ht="13" x14ac:dyDescent="0.3">
      <c r="A18" s="55" t="s">
        <v>101</v>
      </c>
      <c r="B18" s="56" t="s">
        <v>468</v>
      </c>
      <c r="C18" s="57" t="s">
        <v>469</v>
      </c>
      <c r="D18" s="77">
        <v>88336524</v>
      </c>
      <c r="E18" s="78">
        <v>44447000</v>
      </c>
      <c r="F18" s="79">
        <f t="shared" si="0"/>
        <v>132783524</v>
      </c>
      <c r="G18" s="77">
        <v>88336524</v>
      </c>
      <c r="H18" s="78">
        <v>44447000</v>
      </c>
      <c r="I18" s="79">
        <f t="shared" si="1"/>
        <v>132783524</v>
      </c>
      <c r="J18" s="77">
        <v>27274168</v>
      </c>
      <c r="K18" s="78">
        <v>10489980</v>
      </c>
      <c r="L18" s="78">
        <f t="shared" si="2"/>
        <v>37764148</v>
      </c>
      <c r="M18" s="95">
        <f t="shared" si="3"/>
        <v>0.28440386926317757</v>
      </c>
      <c r="N18" s="77">
        <v>10317220</v>
      </c>
      <c r="O18" s="78">
        <v>16880531</v>
      </c>
      <c r="P18" s="78">
        <f t="shared" si="4"/>
        <v>27197751</v>
      </c>
      <c r="Q18" s="95">
        <f t="shared" si="5"/>
        <v>0.20482775408189949</v>
      </c>
      <c r="R18" s="77">
        <v>0</v>
      </c>
      <c r="S18" s="78">
        <v>0</v>
      </c>
      <c r="T18" s="78">
        <f t="shared" si="6"/>
        <v>0</v>
      </c>
      <c r="U18" s="95">
        <f t="shared" si="7"/>
        <v>0</v>
      </c>
      <c r="V18" s="77">
        <v>0</v>
      </c>
      <c r="W18" s="78">
        <v>0</v>
      </c>
      <c r="X18" s="78">
        <f t="shared" si="8"/>
        <v>0</v>
      </c>
      <c r="Y18" s="95">
        <f t="shared" si="9"/>
        <v>0</v>
      </c>
      <c r="Z18" s="77">
        <f t="shared" si="10"/>
        <v>37591388</v>
      </c>
      <c r="AA18" s="78">
        <f t="shared" si="11"/>
        <v>27370511</v>
      </c>
      <c r="AB18" s="78">
        <f t="shared" si="12"/>
        <v>64961899</v>
      </c>
      <c r="AC18" s="95">
        <f t="shared" si="13"/>
        <v>0.48923162334507708</v>
      </c>
      <c r="AD18" s="77">
        <v>17371588</v>
      </c>
      <c r="AE18" s="78">
        <v>3893652</v>
      </c>
      <c r="AF18" s="78">
        <f t="shared" si="14"/>
        <v>21265240</v>
      </c>
      <c r="AG18" s="78">
        <v>114849158</v>
      </c>
      <c r="AH18" s="78">
        <v>118340161</v>
      </c>
      <c r="AI18" s="79">
        <v>53530593</v>
      </c>
      <c r="AJ18" s="114">
        <f t="shared" si="15"/>
        <v>0.46609477972838076</v>
      </c>
      <c r="AK18" s="115">
        <f t="shared" si="16"/>
        <v>0.27897691255777035</v>
      </c>
    </row>
    <row r="19" spans="1:37" ht="13" x14ac:dyDescent="0.3">
      <c r="A19" s="55" t="s">
        <v>101</v>
      </c>
      <c r="B19" s="56" t="s">
        <v>470</v>
      </c>
      <c r="C19" s="57" t="s">
        <v>471</v>
      </c>
      <c r="D19" s="77">
        <v>90615695</v>
      </c>
      <c r="E19" s="78">
        <v>27196000</v>
      </c>
      <c r="F19" s="79">
        <f t="shared" si="0"/>
        <v>117811695</v>
      </c>
      <c r="G19" s="77">
        <v>90615695</v>
      </c>
      <c r="H19" s="78">
        <v>27196000</v>
      </c>
      <c r="I19" s="79">
        <f t="shared" si="1"/>
        <v>117811695</v>
      </c>
      <c r="J19" s="77">
        <v>20941109</v>
      </c>
      <c r="K19" s="78">
        <v>1679214</v>
      </c>
      <c r="L19" s="78">
        <f t="shared" si="2"/>
        <v>22620323</v>
      </c>
      <c r="M19" s="95">
        <f t="shared" si="3"/>
        <v>0.19200405358737943</v>
      </c>
      <c r="N19" s="77">
        <v>9112438</v>
      </c>
      <c r="O19" s="78">
        <v>7216105</v>
      </c>
      <c r="P19" s="78">
        <f t="shared" si="4"/>
        <v>16328543</v>
      </c>
      <c r="Q19" s="95">
        <f t="shared" si="5"/>
        <v>0.13859865949641079</v>
      </c>
      <c r="R19" s="77">
        <v>0</v>
      </c>
      <c r="S19" s="78">
        <v>0</v>
      </c>
      <c r="T19" s="78">
        <f t="shared" si="6"/>
        <v>0</v>
      </c>
      <c r="U19" s="95">
        <f t="shared" si="7"/>
        <v>0</v>
      </c>
      <c r="V19" s="77">
        <v>0</v>
      </c>
      <c r="W19" s="78">
        <v>0</v>
      </c>
      <c r="X19" s="78">
        <f t="shared" si="8"/>
        <v>0</v>
      </c>
      <c r="Y19" s="95">
        <f t="shared" si="9"/>
        <v>0</v>
      </c>
      <c r="Z19" s="77">
        <f t="shared" si="10"/>
        <v>30053547</v>
      </c>
      <c r="AA19" s="78">
        <f t="shared" si="11"/>
        <v>8895319</v>
      </c>
      <c r="AB19" s="78">
        <f t="shared" si="12"/>
        <v>38948866</v>
      </c>
      <c r="AC19" s="95">
        <f t="shared" si="13"/>
        <v>0.33060271308379019</v>
      </c>
      <c r="AD19" s="77">
        <v>11677804</v>
      </c>
      <c r="AE19" s="78">
        <v>8275471</v>
      </c>
      <c r="AF19" s="78">
        <f t="shared" si="14"/>
        <v>19953275</v>
      </c>
      <c r="AG19" s="78">
        <v>99791579</v>
      </c>
      <c r="AH19" s="78">
        <v>107641579</v>
      </c>
      <c r="AI19" s="79">
        <v>41146788</v>
      </c>
      <c r="AJ19" s="114">
        <f t="shared" si="15"/>
        <v>0.41232725659146047</v>
      </c>
      <c r="AK19" s="115">
        <f t="shared" si="16"/>
        <v>-0.18166100552415576</v>
      </c>
    </row>
    <row r="20" spans="1:37" ht="13" x14ac:dyDescent="0.3">
      <c r="A20" s="55" t="s">
        <v>116</v>
      </c>
      <c r="B20" s="56" t="s">
        <v>472</v>
      </c>
      <c r="C20" s="57" t="s">
        <v>473</v>
      </c>
      <c r="D20" s="77">
        <v>77789000</v>
      </c>
      <c r="E20" s="78">
        <v>515000</v>
      </c>
      <c r="F20" s="79">
        <f t="shared" si="0"/>
        <v>78304000</v>
      </c>
      <c r="G20" s="77">
        <v>77789000</v>
      </c>
      <c r="H20" s="78">
        <v>515000</v>
      </c>
      <c r="I20" s="79">
        <f t="shared" si="1"/>
        <v>78304000</v>
      </c>
      <c r="J20" s="77">
        <v>28722578</v>
      </c>
      <c r="K20" s="78">
        <v>0</v>
      </c>
      <c r="L20" s="78">
        <f t="shared" si="2"/>
        <v>28722578</v>
      </c>
      <c r="M20" s="95">
        <f t="shared" si="3"/>
        <v>0.3668085666121782</v>
      </c>
      <c r="N20" s="77">
        <v>23919290</v>
      </c>
      <c r="O20" s="78">
        <v>79870</v>
      </c>
      <c r="P20" s="78">
        <f t="shared" si="4"/>
        <v>23999160</v>
      </c>
      <c r="Q20" s="95">
        <f t="shared" si="5"/>
        <v>0.30648702492848384</v>
      </c>
      <c r="R20" s="77">
        <v>0</v>
      </c>
      <c r="S20" s="78">
        <v>0</v>
      </c>
      <c r="T20" s="78">
        <f t="shared" si="6"/>
        <v>0</v>
      </c>
      <c r="U20" s="95">
        <f t="shared" si="7"/>
        <v>0</v>
      </c>
      <c r="V20" s="77">
        <v>0</v>
      </c>
      <c r="W20" s="78">
        <v>0</v>
      </c>
      <c r="X20" s="78">
        <f t="shared" si="8"/>
        <v>0</v>
      </c>
      <c r="Y20" s="95">
        <f t="shared" si="9"/>
        <v>0</v>
      </c>
      <c r="Z20" s="77">
        <f t="shared" si="10"/>
        <v>52641868</v>
      </c>
      <c r="AA20" s="78">
        <f t="shared" si="11"/>
        <v>79870</v>
      </c>
      <c r="AB20" s="78">
        <f t="shared" si="12"/>
        <v>52721738</v>
      </c>
      <c r="AC20" s="95">
        <f t="shared" si="13"/>
        <v>0.67329559154066199</v>
      </c>
      <c r="AD20" s="77">
        <v>32120323</v>
      </c>
      <c r="AE20" s="78">
        <v>0</v>
      </c>
      <c r="AF20" s="78">
        <f t="shared" si="14"/>
        <v>32120323</v>
      </c>
      <c r="AG20" s="78">
        <v>79706974</v>
      </c>
      <c r="AH20" s="78">
        <v>87309553</v>
      </c>
      <c r="AI20" s="79">
        <v>58516721</v>
      </c>
      <c r="AJ20" s="114">
        <f t="shared" si="15"/>
        <v>0.73414806839863223</v>
      </c>
      <c r="AK20" s="115">
        <f t="shared" si="16"/>
        <v>-0.25283565797267982</v>
      </c>
    </row>
    <row r="21" spans="1:37" ht="14" x14ac:dyDescent="0.3">
      <c r="A21" s="58" t="s">
        <v>0</v>
      </c>
      <c r="B21" s="59" t="s">
        <v>474</v>
      </c>
      <c r="C21" s="60" t="s">
        <v>0</v>
      </c>
      <c r="D21" s="80">
        <f>SUM(D14:D20)</f>
        <v>1161721134</v>
      </c>
      <c r="E21" s="81">
        <f>SUM(E14:E20)</f>
        <v>201606119</v>
      </c>
      <c r="F21" s="82">
        <f t="shared" si="0"/>
        <v>1363327253</v>
      </c>
      <c r="G21" s="80">
        <f>SUM(G14:G20)</f>
        <v>1161721134</v>
      </c>
      <c r="H21" s="81">
        <f>SUM(H14:H20)</f>
        <v>201606119</v>
      </c>
      <c r="I21" s="82">
        <f t="shared" si="1"/>
        <v>1363327253</v>
      </c>
      <c r="J21" s="80">
        <f>SUM(J14:J20)</f>
        <v>277358907</v>
      </c>
      <c r="K21" s="81">
        <f>SUM(K14:K20)</f>
        <v>21626495</v>
      </c>
      <c r="L21" s="81">
        <f t="shared" si="2"/>
        <v>298985402</v>
      </c>
      <c r="M21" s="96">
        <f t="shared" si="3"/>
        <v>0.2193056739253785</v>
      </c>
      <c r="N21" s="80">
        <f>SUM(N14:N20)</f>
        <v>240267804</v>
      </c>
      <c r="O21" s="81">
        <f>SUM(O14:O20)</f>
        <v>43939893</v>
      </c>
      <c r="P21" s="81">
        <f t="shared" si="4"/>
        <v>284207697</v>
      </c>
      <c r="Q21" s="96">
        <f t="shared" si="5"/>
        <v>0.20846623316199489</v>
      </c>
      <c r="R21" s="80">
        <f>SUM(R14:R20)</f>
        <v>0</v>
      </c>
      <c r="S21" s="81">
        <f>SUM(S14:S20)</f>
        <v>0</v>
      </c>
      <c r="T21" s="81">
        <f t="shared" si="6"/>
        <v>0</v>
      </c>
      <c r="U21" s="96">
        <f t="shared" si="7"/>
        <v>0</v>
      </c>
      <c r="V21" s="80">
        <f>SUM(V14:V20)</f>
        <v>0</v>
      </c>
      <c r="W21" s="81">
        <f>SUM(W14:W20)</f>
        <v>0</v>
      </c>
      <c r="X21" s="81">
        <f t="shared" si="8"/>
        <v>0</v>
      </c>
      <c r="Y21" s="96">
        <f t="shared" si="9"/>
        <v>0</v>
      </c>
      <c r="Z21" s="80">
        <f t="shared" si="10"/>
        <v>517626711</v>
      </c>
      <c r="AA21" s="81">
        <f t="shared" si="11"/>
        <v>65566388</v>
      </c>
      <c r="AB21" s="81">
        <f t="shared" si="12"/>
        <v>583193099</v>
      </c>
      <c r="AC21" s="96">
        <f t="shared" si="13"/>
        <v>0.42777190708737339</v>
      </c>
      <c r="AD21" s="80">
        <f>SUM(AD14:AD20)</f>
        <v>257404447</v>
      </c>
      <c r="AE21" s="81">
        <f>SUM(AE14:AE20)</f>
        <v>71202647</v>
      </c>
      <c r="AF21" s="81">
        <f t="shared" si="14"/>
        <v>328607094</v>
      </c>
      <c r="AG21" s="81">
        <f>SUM(AG14:AG20)</f>
        <v>1309426474</v>
      </c>
      <c r="AH21" s="81">
        <f>SUM(AH14:AH20)</f>
        <v>1646227953</v>
      </c>
      <c r="AI21" s="82">
        <f>SUM(AI14:AI20)</f>
        <v>650244619</v>
      </c>
      <c r="AJ21" s="116">
        <f t="shared" si="15"/>
        <v>0.4965873471411118</v>
      </c>
      <c r="AK21" s="117">
        <f t="shared" si="16"/>
        <v>-0.1351139333589676</v>
      </c>
    </row>
    <row r="22" spans="1:37" ht="13" x14ac:dyDescent="0.3">
      <c r="A22" s="55" t="s">
        <v>101</v>
      </c>
      <c r="B22" s="56" t="s">
        <v>475</v>
      </c>
      <c r="C22" s="57" t="s">
        <v>476</v>
      </c>
      <c r="D22" s="77">
        <v>165443940</v>
      </c>
      <c r="E22" s="78">
        <v>82779004</v>
      </c>
      <c r="F22" s="79">
        <f t="shared" si="0"/>
        <v>248222944</v>
      </c>
      <c r="G22" s="77">
        <v>165443940</v>
      </c>
      <c r="H22" s="78">
        <v>82779004</v>
      </c>
      <c r="I22" s="79">
        <f t="shared" si="1"/>
        <v>248222944</v>
      </c>
      <c r="J22" s="77">
        <v>24224234</v>
      </c>
      <c r="K22" s="78">
        <v>7836963</v>
      </c>
      <c r="L22" s="78">
        <f t="shared" si="2"/>
        <v>32061197</v>
      </c>
      <c r="M22" s="95">
        <f t="shared" si="3"/>
        <v>0.12916290687455548</v>
      </c>
      <c r="N22" s="77">
        <v>33908378</v>
      </c>
      <c r="O22" s="78">
        <v>6777984</v>
      </c>
      <c r="P22" s="78">
        <f t="shared" si="4"/>
        <v>40686362</v>
      </c>
      <c r="Q22" s="95">
        <f t="shared" si="5"/>
        <v>0.16391056098343593</v>
      </c>
      <c r="R22" s="77">
        <v>0</v>
      </c>
      <c r="S22" s="78">
        <v>0</v>
      </c>
      <c r="T22" s="78">
        <f t="shared" si="6"/>
        <v>0</v>
      </c>
      <c r="U22" s="95">
        <f t="shared" si="7"/>
        <v>0</v>
      </c>
      <c r="V22" s="77">
        <v>0</v>
      </c>
      <c r="W22" s="78">
        <v>0</v>
      </c>
      <c r="X22" s="78">
        <f t="shared" si="8"/>
        <v>0</v>
      </c>
      <c r="Y22" s="95">
        <f t="shared" si="9"/>
        <v>0</v>
      </c>
      <c r="Z22" s="77">
        <f t="shared" si="10"/>
        <v>58132612</v>
      </c>
      <c r="AA22" s="78">
        <f t="shared" si="11"/>
        <v>14614947</v>
      </c>
      <c r="AB22" s="78">
        <f t="shared" si="12"/>
        <v>72747559</v>
      </c>
      <c r="AC22" s="95">
        <f t="shared" si="13"/>
        <v>0.29307346785799138</v>
      </c>
      <c r="AD22" s="77">
        <v>15617214</v>
      </c>
      <c r="AE22" s="78">
        <v>3724209</v>
      </c>
      <c r="AF22" s="78">
        <f t="shared" si="14"/>
        <v>19341423</v>
      </c>
      <c r="AG22" s="78">
        <v>208661628</v>
      </c>
      <c r="AH22" s="78">
        <v>211050100</v>
      </c>
      <c r="AI22" s="79">
        <v>35749389</v>
      </c>
      <c r="AJ22" s="114">
        <f t="shared" si="15"/>
        <v>0.1713270875083942</v>
      </c>
      <c r="AK22" s="115">
        <f t="shared" si="16"/>
        <v>1.1035867940016617</v>
      </c>
    </row>
    <row r="23" spans="1:37" ht="13" x14ac:dyDescent="0.3">
      <c r="A23" s="55" t="s">
        <v>101</v>
      </c>
      <c r="B23" s="56" t="s">
        <v>477</v>
      </c>
      <c r="C23" s="57" t="s">
        <v>478</v>
      </c>
      <c r="D23" s="77">
        <v>271803010</v>
      </c>
      <c r="E23" s="78">
        <v>40153650</v>
      </c>
      <c r="F23" s="79">
        <f t="shared" si="0"/>
        <v>311956660</v>
      </c>
      <c r="G23" s="77">
        <v>271803010</v>
      </c>
      <c r="H23" s="78">
        <v>40153650</v>
      </c>
      <c r="I23" s="79">
        <f t="shared" si="1"/>
        <v>311956660</v>
      </c>
      <c r="J23" s="77">
        <v>82506564</v>
      </c>
      <c r="K23" s="78">
        <v>2430556</v>
      </c>
      <c r="L23" s="78">
        <f t="shared" si="2"/>
        <v>84937120</v>
      </c>
      <c r="M23" s="95">
        <f t="shared" si="3"/>
        <v>0.27227218037274792</v>
      </c>
      <c r="N23" s="77">
        <v>63367046</v>
      </c>
      <c r="O23" s="78">
        <v>7114395</v>
      </c>
      <c r="P23" s="78">
        <f t="shared" si="4"/>
        <v>70481441</v>
      </c>
      <c r="Q23" s="95">
        <f t="shared" si="5"/>
        <v>0.22593343895911694</v>
      </c>
      <c r="R23" s="77">
        <v>0</v>
      </c>
      <c r="S23" s="78">
        <v>0</v>
      </c>
      <c r="T23" s="78">
        <f t="shared" si="6"/>
        <v>0</v>
      </c>
      <c r="U23" s="95">
        <f t="shared" si="7"/>
        <v>0</v>
      </c>
      <c r="V23" s="77">
        <v>0</v>
      </c>
      <c r="W23" s="78">
        <v>0</v>
      </c>
      <c r="X23" s="78">
        <f t="shared" si="8"/>
        <v>0</v>
      </c>
      <c r="Y23" s="95">
        <f t="shared" si="9"/>
        <v>0</v>
      </c>
      <c r="Z23" s="77">
        <f t="shared" si="10"/>
        <v>145873610</v>
      </c>
      <c r="AA23" s="78">
        <f t="shared" si="11"/>
        <v>9544951</v>
      </c>
      <c r="AB23" s="78">
        <f t="shared" si="12"/>
        <v>155418561</v>
      </c>
      <c r="AC23" s="95">
        <f t="shared" si="13"/>
        <v>0.49820561933186486</v>
      </c>
      <c r="AD23" s="77">
        <v>60389124</v>
      </c>
      <c r="AE23" s="78">
        <v>5357555</v>
      </c>
      <c r="AF23" s="78">
        <f t="shared" si="14"/>
        <v>65746679</v>
      </c>
      <c r="AG23" s="78">
        <v>273764862</v>
      </c>
      <c r="AH23" s="78">
        <v>277664213</v>
      </c>
      <c r="AI23" s="79">
        <v>143968243</v>
      </c>
      <c r="AJ23" s="114">
        <f t="shared" si="15"/>
        <v>0.52588283955886206</v>
      </c>
      <c r="AK23" s="115">
        <f t="shared" si="16"/>
        <v>7.2015226807121246E-2</v>
      </c>
    </row>
    <row r="24" spans="1:37" ht="13" x14ac:dyDescent="0.3">
      <c r="A24" s="55" t="s">
        <v>101</v>
      </c>
      <c r="B24" s="56" t="s">
        <v>479</v>
      </c>
      <c r="C24" s="57" t="s">
        <v>480</v>
      </c>
      <c r="D24" s="77">
        <v>392855939</v>
      </c>
      <c r="E24" s="78">
        <v>42360000</v>
      </c>
      <c r="F24" s="79">
        <f t="shared" si="0"/>
        <v>435215939</v>
      </c>
      <c r="G24" s="77">
        <v>392855939</v>
      </c>
      <c r="H24" s="78">
        <v>42360000</v>
      </c>
      <c r="I24" s="79">
        <f t="shared" si="1"/>
        <v>435215939</v>
      </c>
      <c r="J24" s="77">
        <v>44396310</v>
      </c>
      <c r="K24" s="78">
        <v>4553618</v>
      </c>
      <c r="L24" s="78">
        <f t="shared" si="2"/>
        <v>48949928</v>
      </c>
      <c r="M24" s="95">
        <f t="shared" si="3"/>
        <v>0.11247273735532926</v>
      </c>
      <c r="N24" s="77">
        <v>56324849</v>
      </c>
      <c r="O24" s="78">
        <v>4981105</v>
      </c>
      <c r="P24" s="78">
        <f t="shared" si="4"/>
        <v>61305954</v>
      </c>
      <c r="Q24" s="95">
        <f t="shared" si="5"/>
        <v>0.14086330142426148</v>
      </c>
      <c r="R24" s="77">
        <v>0</v>
      </c>
      <c r="S24" s="78">
        <v>0</v>
      </c>
      <c r="T24" s="78">
        <f t="shared" si="6"/>
        <v>0</v>
      </c>
      <c r="U24" s="95">
        <f t="shared" si="7"/>
        <v>0</v>
      </c>
      <c r="V24" s="77">
        <v>0</v>
      </c>
      <c r="W24" s="78">
        <v>0</v>
      </c>
      <c r="X24" s="78">
        <f t="shared" si="8"/>
        <v>0</v>
      </c>
      <c r="Y24" s="95">
        <f t="shared" si="9"/>
        <v>0</v>
      </c>
      <c r="Z24" s="77">
        <f t="shared" si="10"/>
        <v>100721159</v>
      </c>
      <c r="AA24" s="78">
        <f t="shared" si="11"/>
        <v>9534723</v>
      </c>
      <c r="AB24" s="78">
        <f t="shared" si="12"/>
        <v>110255882</v>
      </c>
      <c r="AC24" s="95">
        <f t="shared" si="13"/>
        <v>0.25333603877959077</v>
      </c>
      <c r="AD24" s="77">
        <v>7013726</v>
      </c>
      <c r="AE24" s="78">
        <v>0</v>
      </c>
      <c r="AF24" s="78">
        <f t="shared" si="14"/>
        <v>7013726</v>
      </c>
      <c r="AG24" s="78">
        <v>0</v>
      </c>
      <c r="AH24" s="78">
        <v>405952220</v>
      </c>
      <c r="AI24" s="79">
        <v>8345182</v>
      </c>
      <c r="AJ24" s="114">
        <f t="shared" si="15"/>
        <v>0</v>
      </c>
      <c r="AK24" s="115">
        <f t="shared" si="16"/>
        <v>7.740853862839808</v>
      </c>
    </row>
    <row r="25" spans="1:37" ht="13" x14ac:dyDescent="0.3">
      <c r="A25" s="55" t="s">
        <v>101</v>
      </c>
      <c r="B25" s="56" t="s">
        <v>481</v>
      </c>
      <c r="C25" s="57" t="s">
        <v>482</v>
      </c>
      <c r="D25" s="77">
        <v>107868479</v>
      </c>
      <c r="E25" s="78">
        <v>14350000</v>
      </c>
      <c r="F25" s="79">
        <f t="shared" si="0"/>
        <v>122218479</v>
      </c>
      <c r="G25" s="77">
        <v>107868479</v>
      </c>
      <c r="H25" s="78">
        <v>14350000</v>
      </c>
      <c r="I25" s="79">
        <f t="shared" si="1"/>
        <v>122218479</v>
      </c>
      <c r="J25" s="77">
        <v>28496160</v>
      </c>
      <c r="K25" s="78">
        <v>828632</v>
      </c>
      <c r="L25" s="78">
        <f t="shared" si="2"/>
        <v>29324792</v>
      </c>
      <c r="M25" s="95">
        <f t="shared" si="3"/>
        <v>0.23993746477568256</v>
      </c>
      <c r="N25" s="77">
        <v>22584277</v>
      </c>
      <c r="O25" s="78">
        <v>1801033</v>
      </c>
      <c r="P25" s="78">
        <f t="shared" si="4"/>
        <v>24385310</v>
      </c>
      <c r="Q25" s="95">
        <f t="shared" si="5"/>
        <v>0.19952228336927674</v>
      </c>
      <c r="R25" s="77">
        <v>0</v>
      </c>
      <c r="S25" s="78">
        <v>0</v>
      </c>
      <c r="T25" s="78">
        <f t="shared" si="6"/>
        <v>0</v>
      </c>
      <c r="U25" s="95">
        <f t="shared" si="7"/>
        <v>0</v>
      </c>
      <c r="V25" s="77">
        <v>0</v>
      </c>
      <c r="W25" s="78">
        <v>0</v>
      </c>
      <c r="X25" s="78">
        <f t="shared" si="8"/>
        <v>0</v>
      </c>
      <c r="Y25" s="95">
        <f t="shared" si="9"/>
        <v>0</v>
      </c>
      <c r="Z25" s="77">
        <f t="shared" si="10"/>
        <v>51080437</v>
      </c>
      <c r="AA25" s="78">
        <f t="shared" si="11"/>
        <v>2629665</v>
      </c>
      <c r="AB25" s="78">
        <f t="shared" si="12"/>
        <v>53710102</v>
      </c>
      <c r="AC25" s="95">
        <f t="shared" si="13"/>
        <v>0.43945974814495931</v>
      </c>
      <c r="AD25" s="77">
        <v>0</v>
      </c>
      <c r="AE25" s="78">
        <v>0</v>
      </c>
      <c r="AF25" s="78">
        <f t="shared" si="14"/>
        <v>0</v>
      </c>
      <c r="AG25" s="78">
        <v>112347936</v>
      </c>
      <c r="AH25" s="78">
        <v>113152936</v>
      </c>
      <c r="AI25" s="79">
        <v>0</v>
      </c>
      <c r="AJ25" s="114">
        <f t="shared" si="15"/>
        <v>0</v>
      </c>
      <c r="AK25" s="115">
        <f t="shared" si="16"/>
        <v>0</v>
      </c>
    </row>
    <row r="26" spans="1:37" ht="13" x14ac:dyDescent="0.3">
      <c r="A26" s="55" t="s">
        <v>101</v>
      </c>
      <c r="B26" s="56" t="s">
        <v>483</v>
      </c>
      <c r="C26" s="57" t="s">
        <v>484</v>
      </c>
      <c r="D26" s="77">
        <v>100245110</v>
      </c>
      <c r="E26" s="78">
        <v>18492000</v>
      </c>
      <c r="F26" s="79">
        <f t="shared" si="0"/>
        <v>118737110</v>
      </c>
      <c r="G26" s="77">
        <v>100245110</v>
      </c>
      <c r="H26" s="78">
        <v>18492000</v>
      </c>
      <c r="I26" s="79">
        <f t="shared" si="1"/>
        <v>118737110</v>
      </c>
      <c r="J26" s="77">
        <v>42903553</v>
      </c>
      <c r="K26" s="78">
        <v>19061755</v>
      </c>
      <c r="L26" s="78">
        <f t="shared" si="2"/>
        <v>61965308</v>
      </c>
      <c r="M26" s="95">
        <f t="shared" si="3"/>
        <v>0.52186976758993042</v>
      </c>
      <c r="N26" s="77">
        <v>-3996238</v>
      </c>
      <c r="O26" s="78">
        <v>5206686</v>
      </c>
      <c r="P26" s="78">
        <f t="shared" si="4"/>
        <v>1210448</v>
      </c>
      <c r="Q26" s="95">
        <f t="shared" si="5"/>
        <v>1.0194352885968001E-2</v>
      </c>
      <c r="R26" s="77">
        <v>0</v>
      </c>
      <c r="S26" s="78">
        <v>0</v>
      </c>
      <c r="T26" s="78">
        <f t="shared" si="6"/>
        <v>0</v>
      </c>
      <c r="U26" s="95">
        <f t="shared" si="7"/>
        <v>0</v>
      </c>
      <c r="V26" s="77">
        <v>0</v>
      </c>
      <c r="W26" s="78">
        <v>0</v>
      </c>
      <c r="X26" s="78">
        <f t="shared" si="8"/>
        <v>0</v>
      </c>
      <c r="Y26" s="95">
        <f t="shared" si="9"/>
        <v>0</v>
      </c>
      <c r="Z26" s="77">
        <f t="shared" si="10"/>
        <v>38907315</v>
      </c>
      <c r="AA26" s="78">
        <f t="shared" si="11"/>
        <v>24268441</v>
      </c>
      <c r="AB26" s="78">
        <f t="shared" si="12"/>
        <v>63175756</v>
      </c>
      <c r="AC26" s="95">
        <f t="shared" si="13"/>
        <v>0.53206412047589835</v>
      </c>
      <c r="AD26" s="77">
        <v>15908214</v>
      </c>
      <c r="AE26" s="78">
        <v>4958768</v>
      </c>
      <c r="AF26" s="78">
        <f t="shared" si="14"/>
        <v>20866982</v>
      </c>
      <c r="AG26" s="78">
        <v>114303170</v>
      </c>
      <c r="AH26" s="78">
        <v>127589352</v>
      </c>
      <c r="AI26" s="79">
        <v>56314754</v>
      </c>
      <c r="AJ26" s="114">
        <f t="shared" si="15"/>
        <v>0.49267884696461173</v>
      </c>
      <c r="AK26" s="115">
        <f t="shared" si="16"/>
        <v>-0.94199218650785244</v>
      </c>
    </row>
    <row r="27" spans="1:37" ht="13" x14ac:dyDescent="0.3">
      <c r="A27" s="55" t="s">
        <v>101</v>
      </c>
      <c r="B27" s="56" t="s">
        <v>485</v>
      </c>
      <c r="C27" s="57" t="s">
        <v>486</v>
      </c>
      <c r="D27" s="77">
        <v>117099750</v>
      </c>
      <c r="E27" s="78">
        <v>15858400</v>
      </c>
      <c r="F27" s="79">
        <f t="shared" si="0"/>
        <v>132958150</v>
      </c>
      <c r="G27" s="77">
        <v>117099750</v>
      </c>
      <c r="H27" s="78">
        <v>15858400</v>
      </c>
      <c r="I27" s="79">
        <f t="shared" si="1"/>
        <v>132958150</v>
      </c>
      <c r="J27" s="77">
        <v>30038442</v>
      </c>
      <c r="K27" s="78">
        <v>4768563</v>
      </c>
      <c r="L27" s="78">
        <f t="shared" si="2"/>
        <v>34807005</v>
      </c>
      <c r="M27" s="95">
        <f t="shared" si="3"/>
        <v>0.26178917952754305</v>
      </c>
      <c r="N27" s="77">
        <v>11321659</v>
      </c>
      <c r="O27" s="78">
        <v>4617992</v>
      </c>
      <c r="P27" s="78">
        <f t="shared" si="4"/>
        <v>15939651</v>
      </c>
      <c r="Q27" s="95">
        <f t="shared" si="5"/>
        <v>0.11988472312528416</v>
      </c>
      <c r="R27" s="77">
        <v>0</v>
      </c>
      <c r="S27" s="78">
        <v>0</v>
      </c>
      <c r="T27" s="78">
        <f t="shared" si="6"/>
        <v>0</v>
      </c>
      <c r="U27" s="95">
        <f t="shared" si="7"/>
        <v>0</v>
      </c>
      <c r="V27" s="77">
        <v>0</v>
      </c>
      <c r="W27" s="78">
        <v>0</v>
      </c>
      <c r="X27" s="78">
        <f t="shared" si="8"/>
        <v>0</v>
      </c>
      <c r="Y27" s="95">
        <f t="shared" si="9"/>
        <v>0</v>
      </c>
      <c r="Z27" s="77">
        <f t="shared" si="10"/>
        <v>41360101</v>
      </c>
      <c r="AA27" s="78">
        <f t="shared" si="11"/>
        <v>9386555</v>
      </c>
      <c r="AB27" s="78">
        <f t="shared" si="12"/>
        <v>50746656</v>
      </c>
      <c r="AC27" s="95">
        <f t="shared" si="13"/>
        <v>0.38167390265282725</v>
      </c>
      <c r="AD27" s="77">
        <v>24655215</v>
      </c>
      <c r="AE27" s="78">
        <v>0</v>
      </c>
      <c r="AF27" s="78">
        <f t="shared" si="14"/>
        <v>24655215</v>
      </c>
      <c r="AG27" s="78">
        <v>142098672</v>
      </c>
      <c r="AH27" s="78">
        <v>128090950</v>
      </c>
      <c r="AI27" s="79">
        <v>54399653</v>
      </c>
      <c r="AJ27" s="114">
        <f t="shared" si="15"/>
        <v>0.38283012947510164</v>
      </c>
      <c r="AK27" s="115">
        <f t="shared" si="16"/>
        <v>-0.35349778941290921</v>
      </c>
    </row>
    <row r="28" spans="1:37" ht="13" x14ac:dyDescent="0.3">
      <c r="A28" s="55" t="s">
        <v>101</v>
      </c>
      <c r="B28" s="56" t="s">
        <v>487</v>
      </c>
      <c r="C28" s="57" t="s">
        <v>488</v>
      </c>
      <c r="D28" s="77">
        <v>186591184</v>
      </c>
      <c r="E28" s="78">
        <v>36202372</v>
      </c>
      <c r="F28" s="79">
        <f t="shared" si="0"/>
        <v>222793556</v>
      </c>
      <c r="G28" s="77">
        <v>186591184</v>
      </c>
      <c r="H28" s="78">
        <v>36202372</v>
      </c>
      <c r="I28" s="79">
        <f t="shared" si="1"/>
        <v>222793556</v>
      </c>
      <c r="J28" s="77">
        <v>52349589</v>
      </c>
      <c r="K28" s="78">
        <v>1809890</v>
      </c>
      <c r="L28" s="78">
        <f t="shared" si="2"/>
        <v>54159479</v>
      </c>
      <c r="M28" s="95">
        <f t="shared" si="3"/>
        <v>0.24309266377524852</v>
      </c>
      <c r="N28" s="77">
        <v>52236643</v>
      </c>
      <c r="O28" s="78">
        <v>8617562</v>
      </c>
      <c r="P28" s="78">
        <f t="shared" si="4"/>
        <v>60854205</v>
      </c>
      <c r="Q28" s="95">
        <f t="shared" si="5"/>
        <v>0.27314167470804229</v>
      </c>
      <c r="R28" s="77">
        <v>0</v>
      </c>
      <c r="S28" s="78">
        <v>0</v>
      </c>
      <c r="T28" s="78">
        <f t="shared" si="6"/>
        <v>0</v>
      </c>
      <c r="U28" s="95">
        <f t="shared" si="7"/>
        <v>0</v>
      </c>
      <c r="V28" s="77">
        <v>0</v>
      </c>
      <c r="W28" s="78">
        <v>0</v>
      </c>
      <c r="X28" s="78">
        <f t="shared" si="8"/>
        <v>0</v>
      </c>
      <c r="Y28" s="95">
        <f t="shared" si="9"/>
        <v>0</v>
      </c>
      <c r="Z28" s="77">
        <f t="shared" si="10"/>
        <v>104586232</v>
      </c>
      <c r="AA28" s="78">
        <f t="shared" si="11"/>
        <v>10427452</v>
      </c>
      <c r="AB28" s="78">
        <f t="shared" si="12"/>
        <v>115013684</v>
      </c>
      <c r="AC28" s="95">
        <f t="shared" si="13"/>
        <v>0.51623433848329081</v>
      </c>
      <c r="AD28" s="77">
        <v>37094461</v>
      </c>
      <c r="AE28" s="78">
        <v>942603</v>
      </c>
      <c r="AF28" s="78">
        <f t="shared" si="14"/>
        <v>38037064</v>
      </c>
      <c r="AG28" s="78">
        <v>202138656</v>
      </c>
      <c r="AH28" s="78">
        <v>197524362</v>
      </c>
      <c r="AI28" s="79">
        <v>66460437</v>
      </c>
      <c r="AJ28" s="114">
        <f t="shared" si="15"/>
        <v>0.32878638017658535</v>
      </c>
      <c r="AK28" s="115">
        <f t="shared" si="16"/>
        <v>0.59986598860521934</v>
      </c>
    </row>
    <row r="29" spans="1:37" ht="13" x14ac:dyDescent="0.3">
      <c r="A29" s="55" t="s">
        <v>101</v>
      </c>
      <c r="B29" s="56" t="s">
        <v>489</v>
      </c>
      <c r="C29" s="57" t="s">
        <v>490</v>
      </c>
      <c r="D29" s="77">
        <v>323316039</v>
      </c>
      <c r="E29" s="78">
        <v>80196000</v>
      </c>
      <c r="F29" s="79">
        <f t="shared" si="0"/>
        <v>403512039</v>
      </c>
      <c r="G29" s="77">
        <v>323316039</v>
      </c>
      <c r="H29" s="78">
        <v>80196000</v>
      </c>
      <c r="I29" s="79">
        <f t="shared" si="1"/>
        <v>403512039</v>
      </c>
      <c r="J29" s="77">
        <v>78839504</v>
      </c>
      <c r="K29" s="78">
        <v>4166359</v>
      </c>
      <c r="L29" s="78">
        <f t="shared" si="2"/>
        <v>83005863</v>
      </c>
      <c r="M29" s="95">
        <f t="shared" si="3"/>
        <v>0.20570851666708265</v>
      </c>
      <c r="N29" s="77">
        <v>57784230</v>
      </c>
      <c r="O29" s="78">
        <v>14225506</v>
      </c>
      <c r="P29" s="78">
        <f t="shared" si="4"/>
        <v>72009736</v>
      </c>
      <c r="Q29" s="95">
        <f t="shared" si="5"/>
        <v>0.1784574660484913</v>
      </c>
      <c r="R29" s="77">
        <v>0</v>
      </c>
      <c r="S29" s="78">
        <v>0</v>
      </c>
      <c r="T29" s="78">
        <f t="shared" si="6"/>
        <v>0</v>
      </c>
      <c r="U29" s="95">
        <f t="shared" si="7"/>
        <v>0</v>
      </c>
      <c r="V29" s="77">
        <v>0</v>
      </c>
      <c r="W29" s="78">
        <v>0</v>
      </c>
      <c r="X29" s="78">
        <f t="shared" si="8"/>
        <v>0</v>
      </c>
      <c r="Y29" s="95">
        <f t="shared" si="9"/>
        <v>0</v>
      </c>
      <c r="Z29" s="77">
        <f t="shared" si="10"/>
        <v>136623734</v>
      </c>
      <c r="AA29" s="78">
        <f t="shared" si="11"/>
        <v>18391865</v>
      </c>
      <c r="AB29" s="78">
        <f t="shared" si="12"/>
        <v>155015599</v>
      </c>
      <c r="AC29" s="95">
        <f t="shared" si="13"/>
        <v>0.38416598271557395</v>
      </c>
      <c r="AD29" s="77">
        <v>57087388</v>
      </c>
      <c r="AE29" s="78">
        <v>15161516</v>
      </c>
      <c r="AF29" s="78">
        <f t="shared" si="14"/>
        <v>72248904</v>
      </c>
      <c r="AG29" s="78">
        <v>350962136</v>
      </c>
      <c r="AH29" s="78">
        <v>367645353</v>
      </c>
      <c r="AI29" s="79">
        <v>151880030</v>
      </c>
      <c r="AJ29" s="114">
        <f t="shared" si="15"/>
        <v>0.43275332128705757</v>
      </c>
      <c r="AK29" s="115">
        <f t="shared" si="16"/>
        <v>-3.3103339533012699E-3</v>
      </c>
    </row>
    <row r="30" spans="1:37" ht="13" x14ac:dyDescent="0.3">
      <c r="A30" s="55" t="s">
        <v>116</v>
      </c>
      <c r="B30" s="56" t="s">
        <v>491</v>
      </c>
      <c r="C30" s="57" t="s">
        <v>492</v>
      </c>
      <c r="D30" s="77">
        <v>76842670</v>
      </c>
      <c r="E30" s="78">
        <v>400000</v>
      </c>
      <c r="F30" s="79">
        <f t="shared" si="0"/>
        <v>77242670</v>
      </c>
      <c r="G30" s="77">
        <v>76842670</v>
      </c>
      <c r="H30" s="78">
        <v>400000</v>
      </c>
      <c r="I30" s="79">
        <f t="shared" si="1"/>
        <v>77242670</v>
      </c>
      <c r="J30" s="77">
        <v>34665046</v>
      </c>
      <c r="K30" s="78">
        <v>-761</v>
      </c>
      <c r="L30" s="78">
        <f t="shared" si="2"/>
        <v>34664285</v>
      </c>
      <c r="M30" s="95">
        <f t="shared" si="3"/>
        <v>0.44877119084568151</v>
      </c>
      <c r="N30" s="77">
        <v>22905055</v>
      </c>
      <c r="O30" s="78">
        <v>0</v>
      </c>
      <c r="P30" s="78">
        <f t="shared" si="4"/>
        <v>22905055</v>
      </c>
      <c r="Q30" s="95">
        <f t="shared" si="5"/>
        <v>0.29653370345691055</v>
      </c>
      <c r="R30" s="77">
        <v>0</v>
      </c>
      <c r="S30" s="78">
        <v>0</v>
      </c>
      <c r="T30" s="78">
        <f t="shared" si="6"/>
        <v>0</v>
      </c>
      <c r="U30" s="95">
        <f t="shared" si="7"/>
        <v>0</v>
      </c>
      <c r="V30" s="77">
        <v>0</v>
      </c>
      <c r="W30" s="78">
        <v>0</v>
      </c>
      <c r="X30" s="78">
        <f t="shared" si="8"/>
        <v>0</v>
      </c>
      <c r="Y30" s="95">
        <f t="shared" si="9"/>
        <v>0</v>
      </c>
      <c r="Z30" s="77">
        <f t="shared" si="10"/>
        <v>57570101</v>
      </c>
      <c r="AA30" s="78">
        <f t="shared" si="11"/>
        <v>-761</v>
      </c>
      <c r="AB30" s="78">
        <f t="shared" si="12"/>
        <v>57569340</v>
      </c>
      <c r="AC30" s="95">
        <f t="shared" si="13"/>
        <v>0.74530489430259206</v>
      </c>
      <c r="AD30" s="77">
        <v>27978131</v>
      </c>
      <c r="AE30" s="78">
        <v>23201</v>
      </c>
      <c r="AF30" s="78">
        <f t="shared" si="14"/>
        <v>28001332</v>
      </c>
      <c r="AG30" s="78">
        <v>75565400</v>
      </c>
      <c r="AH30" s="78">
        <v>75791180</v>
      </c>
      <c r="AI30" s="79">
        <v>62347566</v>
      </c>
      <c r="AJ30" s="114">
        <f t="shared" si="15"/>
        <v>0.82508087034542266</v>
      </c>
      <c r="AK30" s="115">
        <f t="shared" si="16"/>
        <v>-0.18200123479840169</v>
      </c>
    </row>
    <row r="31" spans="1:37" ht="14" x14ac:dyDescent="0.3">
      <c r="A31" s="58" t="s">
        <v>0</v>
      </c>
      <c r="B31" s="59" t="s">
        <v>493</v>
      </c>
      <c r="C31" s="60" t="s">
        <v>0</v>
      </c>
      <c r="D31" s="80">
        <f>SUM(D22:D30)</f>
        <v>1742066121</v>
      </c>
      <c r="E31" s="81">
        <f>SUM(E22:E30)</f>
        <v>330791426</v>
      </c>
      <c r="F31" s="82">
        <f t="shared" si="0"/>
        <v>2072857547</v>
      </c>
      <c r="G31" s="80">
        <f>SUM(G22:G30)</f>
        <v>1742066121</v>
      </c>
      <c r="H31" s="81">
        <f>SUM(H22:H30)</f>
        <v>330791426</v>
      </c>
      <c r="I31" s="82">
        <f t="shared" si="1"/>
        <v>2072857547</v>
      </c>
      <c r="J31" s="80">
        <f>SUM(J22:J30)</f>
        <v>418419402</v>
      </c>
      <c r="K31" s="81">
        <f>SUM(K22:K30)</f>
        <v>45455575</v>
      </c>
      <c r="L31" s="81">
        <f t="shared" si="2"/>
        <v>463874977</v>
      </c>
      <c r="M31" s="96">
        <f t="shared" si="3"/>
        <v>0.22378526574165977</v>
      </c>
      <c r="N31" s="80">
        <f>SUM(N22:N30)</f>
        <v>316435899</v>
      </c>
      <c r="O31" s="81">
        <f>SUM(O22:O30)</f>
        <v>53342263</v>
      </c>
      <c r="P31" s="81">
        <f t="shared" si="4"/>
        <v>369778162</v>
      </c>
      <c r="Q31" s="96">
        <f t="shared" si="5"/>
        <v>0.17839053269008842</v>
      </c>
      <c r="R31" s="80">
        <f>SUM(R22:R30)</f>
        <v>0</v>
      </c>
      <c r="S31" s="81">
        <f>SUM(S22:S30)</f>
        <v>0</v>
      </c>
      <c r="T31" s="81">
        <f t="shared" si="6"/>
        <v>0</v>
      </c>
      <c r="U31" s="96">
        <f t="shared" si="7"/>
        <v>0</v>
      </c>
      <c r="V31" s="80">
        <f>SUM(V22:V30)</f>
        <v>0</v>
      </c>
      <c r="W31" s="81">
        <f>SUM(W22:W30)</f>
        <v>0</v>
      </c>
      <c r="X31" s="81">
        <f t="shared" si="8"/>
        <v>0</v>
      </c>
      <c r="Y31" s="96">
        <f t="shared" si="9"/>
        <v>0</v>
      </c>
      <c r="Z31" s="80">
        <f t="shared" si="10"/>
        <v>734855301</v>
      </c>
      <c r="AA31" s="81">
        <f t="shared" si="11"/>
        <v>98797838</v>
      </c>
      <c r="AB31" s="81">
        <f t="shared" si="12"/>
        <v>833653139</v>
      </c>
      <c r="AC31" s="96">
        <f t="shared" si="13"/>
        <v>0.40217579843174817</v>
      </c>
      <c r="AD31" s="80">
        <f>SUM(AD22:AD30)</f>
        <v>245743473</v>
      </c>
      <c r="AE31" s="81">
        <f>SUM(AE22:AE30)</f>
        <v>30167852</v>
      </c>
      <c r="AF31" s="81">
        <f t="shared" si="14"/>
        <v>275911325</v>
      </c>
      <c r="AG31" s="81">
        <f>SUM(AG22:AG30)</f>
        <v>1479842460</v>
      </c>
      <c r="AH31" s="81">
        <f>SUM(AH22:AH30)</f>
        <v>1904460666</v>
      </c>
      <c r="AI31" s="82">
        <f>SUM(AI22:AI30)</f>
        <v>579465254</v>
      </c>
      <c r="AJ31" s="116">
        <f t="shared" si="15"/>
        <v>0.39157225830646863</v>
      </c>
      <c r="AK31" s="117">
        <f t="shared" si="16"/>
        <v>0.34020653918428323</v>
      </c>
    </row>
    <row r="32" spans="1:37" ht="13" x14ac:dyDescent="0.3">
      <c r="A32" s="55" t="s">
        <v>101</v>
      </c>
      <c r="B32" s="56" t="s">
        <v>494</v>
      </c>
      <c r="C32" s="57" t="s">
        <v>495</v>
      </c>
      <c r="D32" s="77">
        <v>579951995</v>
      </c>
      <c r="E32" s="78">
        <v>37027150</v>
      </c>
      <c r="F32" s="79">
        <f t="shared" si="0"/>
        <v>616979145</v>
      </c>
      <c r="G32" s="77">
        <v>579951995</v>
      </c>
      <c r="H32" s="78">
        <v>37027150</v>
      </c>
      <c r="I32" s="79">
        <f t="shared" si="1"/>
        <v>616979145</v>
      </c>
      <c r="J32" s="77">
        <v>67713630</v>
      </c>
      <c r="K32" s="78">
        <v>2518109</v>
      </c>
      <c r="L32" s="78">
        <f t="shared" si="2"/>
        <v>70231739</v>
      </c>
      <c r="M32" s="95">
        <f t="shared" si="3"/>
        <v>0.11383162554060072</v>
      </c>
      <c r="N32" s="77">
        <v>94988557</v>
      </c>
      <c r="O32" s="78">
        <v>0</v>
      </c>
      <c r="P32" s="78">
        <f t="shared" si="4"/>
        <v>94988557</v>
      </c>
      <c r="Q32" s="95">
        <f t="shared" si="5"/>
        <v>0.15395748425175701</v>
      </c>
      <c r="R32" s="77">
        <v>0</v>
      </c>
      <c r="S32" s="78">
        <v>0</v>
      </c>
      <c r="T32" s="78">
        <f t="shared" si="6"/>
        <v>0</v>
      </c>
      <c r="U32" s="95">
        <f t="shared" si="7"/>
        <v>0</v>
      </c>
      <c r="V32" s="77">
        <v>0</v>
      </c>
      <c r="W32" s="78">
        <v>0</v>
      </c>
      <c r="X32" s="78">
        <f t="shared" si="8"/>
        <v>0</v>
      </c>
      <c r="Y32" s="95">
        <f t="shared" si="9"/>
        <v>0</v>
      </c>
      <c r="Z32" s="77">
        <f t="shared" si="10"/>
        <v>162702187</v>
      </c>
      <c r="AA32" s="78">
        <f t="shared" si="11"/>
        <v>2518109</v>
      </c>
      <c r="AB32" s="78">
        <f t="shared" si="12"/>
        <v>165220296</v>
      </c>
      <c r="AC32" s="95">
        <f t="shared" si="13"/>
        <v>0.2677891097923577</v>
      </c>
      <c r="AD32" s="77">
        <v>96019380</v>
      </c>
      <c r="AE32" s="78">
        <v>0</v>
      </c>
      <c r="AF32" s="78">
        <f t="shared" si="14"/>
        <v>96019380</v>
      </c>
      <c r="AG32" s="78">
        <v>475151233</v>
      </c>
      <c r="AH32" s="78">
        <v>475151233</v>
      </c>
      <c r="AI32" s="79">
        <v>238857934</v>
      </c>
      <c r="AJ32" s="114">
        <f t="shared" si="15"/>
        <v>0.50269875654516083</v>
      </c>
      <c r="AK32" s="115">
        <f t="shared" si="16"/>
        <v>-1.0735572339667265E-2</v>
      </c>
    </row>
    <row r="33" spans="1:37" ht="13" x14ac:dyDescent="0.3">
      <c r="A33" s="55" t="s">
        <v>101</v>
      </c>
      <c r="B33" s="56" t="s">
        <v>496</v>
      </c>
      <c r="C33" s="57" t="s">
        <v>497</v>
      </c>
      <c r="D33" s="77">
        <v>85718526</v>
      </c>
      <c r="E33" s="78">
        <v>21979000</v>
      </c>
      <c r="F33" s="79">
        <f t="shared" si="0"/>
        <v>107697526</v>
      </c>
      <c r="G33" s="77">
        <v>85718526</v>
      </c>
      <c r="H33" s="78">
        <v>21979000</v>
      </c>
      <c r="I33" s="79">
        <f t="shared" si="1"/>
        <v>107697526</v>
      </c>
      <c r="J33" s="77">
        <v>26851160</v>
      </c>
      <c r="K33" s="78">
        <v>0</v>
      </c>
      <c r="L33" s="78">
        <f t="shared" si="2"/>
        <v>26851160</v>
      </c>
      <c r="M33" s="95">
        <f t="shared" si="3"/>
        <v>0.24932011901554729</v>
      </c>
      <c r="N33" s="77">
        <v>17971157</v>
      </c>
      <c r="O33" s="78">
        <v>4532470</v>
      </c>
      <c r="P33" s="78">
        <f t="shared" si="4"/>
        <v>22503627</v>
      </c>
      <c r="Q33" s="95">
        <f t="shared" si="5"/>
        <v>0.20895212578977906</v>
      </c>
      <c r="R33" s="77">
        <v>0</v>
      </c>
      <c r="S33" s="78">
        <v>0</v>
      </c>
      <c r="T33" s="78">
        <f t="shared" si="6"/>
        <v>0</v>
      </c>
      <c r="U33" s="95">
        <f t="shared" si="7"/>
        <v>0</v>
      </c>
      <c r="V33" s="77">
        <v>0</v>
      </c>
      <c r="W33" s="78">
        <v>0</v>
      </c>
      <c r="X33" s="78">
        <f t="shared" si="8"/>
        <v>0</v>
      </c>
      <c r="Y33" s="95">
        <f t="shared" si="9"/>
        <v>0</v>
      </c>
      <c r="Z33" s="77">
        <f t="shared" si="10"/>
        <v>44822317</v>
      </c>
      <c r="AA33" s="78">
        <f t="shared" si="11"/>
        <v>4532470</v>
      </c>
      <c r="AB33" s="78">
        <f t="shared" si="12"/>
        <v>49354787</v>
      </c>
      <c r="AC33" s="95">
        <f t="shared" si="13"/>
        <v>0.45827224480532636</v>
      </c>
      <c r="AD33" s="77">
        <v>13917725</v>
      </c>
      <c r="AE33" s="78">
        <v>0</v>
      </c>
      <c r="AF33" s="78">
        <f t="shared" si="14"/>
        <v>13917725</v>
      </c>
      <c r="AG33" s="78">
        <v>105078150</v>
      </c>
      <c r="AH33" s="78">
        <v>105142740</v>
      </c>
      <c r="AI33" s="79">
        <v>39084303</v>
      </c>
      <c r="AJ33" s="114">
        <f t="shared" si="15"/>
        <v>0.37195461663533286</v>
      </c>
      <c r="AK33" s="115">
        <f t="shared" si="16"/>
        <v>0.61690412765017277</v>
      </c>
    </row>
    <row r="34" spans="1:37" ht="13" x14ac:dyDescent="0.3">
      <c r="A34" s="55" t="s">
        <v>101</v>
      </c>
      <c r="B34" s="56" t="s">
        <v>498</v>
      </c>
      <c r="C34" s="57" t="s">
        <v>499</v>
      </c>
      <c r="D34" s="77">
        <v>259114692</v>
      </c>
      <c r="E34" s="78">
        <v>31889850</v>
      </c>
      <c r="F34" s="79">
        <f t="shared" si="0"/>
        <v>291004542</v>
      </c>
      <c r="G34" s="77">
        <v>259114692</v>
      </c>
      <c r="H34" s="78">
        <v>31889850</v>
      </c>
      <c r="I34" s="79">
        <f t="shared" si="1"/>
        <v>291004542</v>
      </c>
      <c r="J34" s="77">
        <v>52305235</v>
      </c>
      <c r="K34" s="78">
        <v>1782517</v>
      </c>
      <c r="L34" s="78">
        <f t="shared" si="2"/>
        <v>54087752</v>
      </c>
      <c r="M34" s="95">
        <f t="shared" si="3"/>
        <v>0.18586566253663492</v>
      </c>
      <c r="N34" s="77">
        <v>60335797</v>
      </c>
      <c r="O34" s="78">
        <v>5597529</v>
      </c>
      <c r="P34" s="78">
        <f t="shared" si="4"/>
        <v>65933326</v>
      </c>
      <c r="Q34" s="95">
        <f t="shared" si="5"/>
        <v>0.22657146705290943</v>
      </c>
      <c r="R34" s="77">
        <v>0</v>
      </c>
      <c r="S34" s="78">
        <v>0</v>
      </c>
      <c r="T34" s="78">
        <f t="shared" si="6"/>
        <v>0</v>
      </c>
      <c r="U34" s="95">
        <f t="shared" si="7"/>
        <v>0</v>
      </c>
      <c r="V34" s="77">
        <v>0</v>
      </c>
      <c r="W34" s="78">
        <v>0</v>
      </c>
      <c r="X34" s="78">
        <f t="shared" si="8"/>
        <v>0</v>
      </c>
      <c r="Y34" s="95">
        <f t="shared" si="9"/>
        <v>0</v>
      </c>
      <c r="Z34" s="77">
        <f t="shared" si="10"/>
        <v>112641032</v>
      </c>
      <c r="AA34" s="78">
        <f t="shared" si="11"/>
        <v>7380046</v>
      </c>
      <c r="AB34" s="78">
        <f t="shared" si="12"/>
        <v>120021078</v>
      </c>
      <c r="AC34" s="95">
        <f t="shared" si="13"/>
        <v>0.41243712958954437</v>
      </c>
      <c r="AD34" s="77">
        <v>-2990365</v>
      </c>
      <c r="AE34" s="78">
        <v>7587726</v>
      </c>
      <c r="AF34" s="78">
        <f t="shared" si="14"/>
        <v>4597361</v>
      </c>
      <c r="AG34" s="78">
        <v>273948781</v>
      </c>
      <c r="AH34" s="78">
        <v>298853262</v>
      </c>
      <c r="AI34" s="79">
        <v>23453398</v>
      </c>
      <c r="AJ34" s="114">
        <f t="shared" si="15"/>
        <v>8.5612346637892134E-2</v>
      </c>
      <c r="AK34" s="115">
        <f t="shared" si="16"/>
        <v>13.341559429420487</v>
      </c>
    </row>
    <row r="35" spans="1:37" ht="13" x14ac:dyDescent="0.3">
      <c r="A35" s="55" t="s">
        <v>101</v>
      </c>
      <c r="B35" s="56" t="s">
        <v>500</v>
      </c>
      <c r="C35" s="57" t="s">
        <v>501</v>
      </c>
      <c r="D35" s="77">
        <v>170436047</v>
      </c>
      <c r="E35" s="78">
        <v>28812000</v>
      </c>
      <c r="F35" s="79">
        <f t="shared" si="0"/>
        <v>199248047</v>
      </c>
      <c r="G35" s="77">
        <v>170436047</v>
      </c>
      <c r="H35" s="78">
        <v>28812000</v>
      </c>
      <c r="I35" s="79">
        <f t="shared" si="1"/>
        <v>199248047</v>
      </c>
      <c r="J35" s="77">
        <v>40520872</v>
      </c>
      <c r="K35" s="78">
        <v>-306321069</v>
      </c>
      <c r="L35" s="78">
        <f t="shared" si="2"/>
        <v>-265800197</v>
      </c>
      <c r="M35" s="95">
        <f t="shared" si="3"/>
        <v>-1.3340165738236822</v>
      </c>
      <c r="N35" s="77">
        <v>35009455</v>
      </c>
      <c r="O35" s="78">
        <v>3221314</v>
      </c>
      <c r="P35" s="78">
        <f t="shared" si="4"/>
        <v>38230769</v>
      </c>
      <c r="Q35" s="95">
        <f t="shared" si="5"/>
        <v>0.19187525085252152</v>
      </c>
      <c r="R35" s="77">
        <v>0</v>
      </c>
      <c r="S35" s="78">
        <v>0</v>
      </c>
      <c r="T35" s="78">
        <f t="shared" si="6"/>
        <v>0</v>
      </c>
      <c r="U35" s="95">
        <f t="shared" si="7"/>
        <v>0</v>
      </c>
      <c r="V35" s="77">
        <v>0</v>
      </c>
      <c r="W35" s="78">
        <v>0</v>
      </c>
      <c r="X35" s="78">
        <f t="shared" si="8"/>
        <v>0</v>
      </c>
      <c r="Y35" s="95">
        <f t="shared" si="9"/>
        <v>0</v>
      </c>
      <c r="Z35" s="77">
        <f t="shared" si="10"/>
        <v>75530327</v>
      </c>
      <c r="AA35" s="78">
        <f t="shared" si="11"/>
        <v>-303099755</v>
      </c>
      <c r="AB35" s="78">
        <f t="shared" si="12"/>
        <v>-227569428</v>
      </c>
      <c r="AC35" s="95">
        <f t="shared" si="13"/>
        <v>-1.1421413229711606</v>
      </c>
      <c r="AD35" s="77">
        <v>35416637</v>
      </c>
      <c r="AE35" s="78">
        <v>28347386</v>
      </c>
      <c r="AF35" s="78">
        <f t="shared" si="14"/>
        <v>63764023</v>
      </c>
      <c r="AG35" s="78">
        <v>182349599</v>
      </c>
      <c r="AH35" s="78">
        <v>196311509</v>
      </c>
      <c r="AI35" s="79">
        <v>91639922</v>
      </c>
      <c r="AJ35" s="114">
        <f t="shared" si="15"/>
        <v>0.50255071852392719</v>
      </c>
      <c r="AK35" s="115">
        <f t="shared" si="16"/>
        <v>-0.40043354855448821</v>
      </c>
    </row>
    <row r="36" spans="1:37" ht="13" x14ac:dyDescent="0.3">
      <c r="A36" s="55" t="s">
        <v>101</v>
      </c>
      <c r="B36" s="56" t="s">
        <v>502</v>
      </c>
      <c r="C36" s="57" t="s">
        <v>503</v>
      </c>
      <c r="D36" s="77">
        <v>1168703490</v>
      </c>
      <c r="E36" s="78">
        <v>160151598</v>
      </c>
      <c r="F36" s="79">
        <f t="shared" si="0"/>
        <v>1328855088</v>
      </c>
      <c r="G36" s="77">
        <v>1168703490</v>
      </c>
      <c r="H36" s="78">
        <v>160151598</v>
      </c>
      <c r="I36" s="79">
        <f t="shared" si="1"/>
        <v>1328855088</v>
      </c>
      <c r="J36" s="77">
        <v>280325384</v>
      </c>
      <c r="K36" s="78">
        <v>7878263</v>
      </c>
      <c r="L36" s="78">
        <f t="shared" si="2"/>
        <v>288203647</v>
      </c>
      <c r="M36" s="95">
        <f t="shared" si="3"/>
        <v>0.21688117056748629</v>
      </c>
      <c r="N36" s="77">
        <v>265690839</v>
      </c>
      <c r="O36" s="78">
        <v>31824969</v>
      </c>
      <c r="P36" s="78">
        <f t="shared" si="4"/>
        <v>297515808</v>
      </c>
      <c r="Q36" s="95">
        <f t="shared" si="5"/>
        <v>0.22388882782379052</v>
      </c>
      <c r="R36" s="77">
        <v>0</v>
      </c>
      <c r="S36" s="78">
        <v>0</v>
      </c>
      <c r="T36" s="78">
        <f t="shared" si="6"/>
        <v>0</v>
      </c>
      <c r="U36" s="95">
        <f t="shared" si="7"/>
        <v>0</v>
      </c>
      <c r="V36" s="77">
        <v>0</v>
      </c>
      <c r="W36" s="78">
        <v>0</v>
      </c>
      <c r="X36" s="78">
        <f t="shared" si="8"/>
        <v>0</v>
      </c>
      <c r="Y36" s="95">
        <f t="shared" si="9"/>
        <v>0</v>
      </c>
      <c r="Z36" s="77">
        <f t="shared" si="10"/>
        <v>546016223</v>
      </c>
      <c r="AA36" s="78">
        <f t="shared" si="11"/>
        <v>39703232</v>
      </c>
      <c r="AB36" s="78">
        <f t="shared" si="12"/>
        <v>585719455</v>
      </c>
      <c r="AC36" s="95">
        <f t="shared" si="13"/>
        <v>0.44076999839127678</v>
      </c>
      <c r="AD36" s="77">
        <v>240379745</v>
      </c>
      <c r="AE36" s="78">
        <v>19191247</v>
      </c>
      <c r="AF36" s="78">
        <f t="shared" si="14"/>
        <v>259570992</v>
      </c>
      <c r="AG36" s="78">
        <v>1095159781</v>
      </c>
      <c r="AH36" s="78">
        <v>1108498298</v>
      </c>
      <c r="AI36" s="79">
        <v>531138080</v>
      </c>
      <c r="AJ36" s="114">
        <f t="shared" si="15"/>
        <v>0.48498683864651526</v>
      </c>
      <c r="AK36" s="115">
        <f t="shared" si="16"/>
        <v>0.14618280612804369</v>
      </c>
    </row>
    <row r="37" spans="1:37" ht="13" x14ac:dyDescent="0.3">
      <c r="A37" s="55" t="s">
        <v>116</v>
      </c>
      <c r="B37" s="56" t="s">
        <v>504</v>
      </c>
      <c r="C37" s="57" t="s">
        <v>505</v>
      </c>
      <c r="D37" s="77">
        <v>101432973</v>
      </c>
      <c r="E37" s="78">
        <v>1858230</v>
      </c>
      <c r="F37" s="79">
        <f t="shared" si="0"/>
        <v>103291203</v>
      </c>
      <c r="G37" s="77">
        <v>101432973</v>
      </c>
      <c r="H37" s="78">
        <v>1858230</v>
      </c>
      <c r="I37" s="79">
        <f t="shared" si="1"/>
        <v>103291203</v>
      </c>
      <c r="J37" s="77">
        <v>36325728</v>
      </c>
      <c r="K37" s="78">
        <v>0</v>
      </c>
      <c r="L37" s="78">
        <f t="shared" si="2"/>
        <v>36325728</v>
      </c>
      <c r="M37" s="95">
        <f t="shared" si="3"/>
        <v>0.35168268879586967</v>
      </c>
      <c r="N37" s="77">
        <v>31165830</v>
      </c>
      <c r="O37" s="78">
        <v>1057630</v>
      </c>
      <c r="P37" s="78">
        <f t="shared" si="4"/>
        <v>32223460</v>
      </c>
      <c r="Q37" s="95">
        <f t="shared" si="5"/>
        <v>0.31196712850754582</v>
      </c>
      <c r="R37" s="77">
        <v>0</v>
      </c>
      <c r="S37" s="78">
        <v>0</v>
      </c>
      <c r="T37" s="78">
        <f t="shared" si="6"/>
        <v>0</v>
      </c>
      <c r="U37" s="95">
        <f t="shared" si="7"/>
        <v>0</v>
      </c>
      <c r="V37" s="77">
        <v>0</v>
      </c>
      <c r="W37" s="78">
        <v>0</v>
      </c>
      <c r="X37" s="78">
        <f t="shared" si="8"/>
        <v>0</v>
      </c>
      <c r="Y37" s="95">
        <f t="shared" si="9"/>
        <v>0</v>
      </c>
      <c r="Z37" s="77">
        <f t="shared" si="10"/>
        <v>67491558</v>
      </c>
      <c r="AA37" s="78">
        <f t="shared" si="11"/>
        <v>1057630</v>
      </c>
      <c r="AB37" s="78">
        <f t="shared" si="12"/>
        <v>68549188</v>
      </c>
      <c r="AC37" s="95">
        <f t="shared" si="13"/>
        <v>0.66364981730341543</v>
      </c>
      <c r="AD37" s="77">
        <v>31205080</v>
      </c>
      <c r="AE37" s="78">
        <v>57939</v>
      </c>
      <c r="AF37" s="78">
        <f t="shared" si="14"/>
        <v>31263019</v>
      </c>
      <c r="AG37" s="78">
        <v>103228126</v>
      </c>
      <c r="AH37" s="78">
        <v>99832192</v>
      </c>
      <c r="AI37" s="79">
        <v>66614930</v>
      </c>
      <c r="AJ37" s="114">
        <f t="shared" si="15"/>
        <v>0.64531763368444761</v>
      </c>
      <c r="AK37" s="115">
        <f t="shared" si="16"/>
        <v>3.0721313255127392E-2</v>
      </c>
    </row>
    <row r="38" spans="1:37" ht="14" x14ac:dyDescent="0.3">
      <c r="A38" s="58" t="s">
        <v>0</v>
      </c>
      <c r="B38" s="59" t="s">
        <v>506</v>
      </c>
      <c r="C38" s="60" t="s">
        <v>0</v>
      </c>
      <c r="D38" s="80">
        <f>SUM(D32:D37)</f>
        <v>2365357723</v>
      </c>
      <c r="E38" s="81">
        <f>SUM(E32:E37)</f>
        <v>281717828</v>
      </c>
      <c r="F38" s="82">
        <f t="shared" si="0"/>
        <v>2647075551</v>
      </c>
      <c r="G38" s="80">
        <f>SUM(G32:G37)</f>
        <v>2365357723</v>
      </c>
      <c r="H38" s="81">
        <f>SUM(H32:H37)</f>
        <v>281717828</v>
      </c>
      <c r="I38" s="82">
        <f t="shared" si="1"/>
        <v>2647075551</v>
      </c>
      <c r="J38" s="80">
        <f>SUM(J32:J37)</f>
        <v>504042009</v>
      </c>
      <c r="K38" s="81">
        <f>SUM(K32:K37)</f>
        <v>-294142180</v>
      </c>
      <c r="L38" s="81">
        <f t="shared" si="2"/>
        <v>209899829</v>
      </c>
      <c r="M38" s="96">
        <f t="shared" si="3"/>
        <v>7.929498986936924E-2</v>
      </c>
      <c r="N38" s="80">
        <f>SUM(N32:N37)</f>
        <v>505161635</v>
      </c>
      <c r="O38" s="81">
        <f>SUM(O32:O37)</f>
        <v>46233912</v>
      </c>
      <c r="P38" s="81">
        <f t="shared" si="4"/>
        <v>551395547</v>
      </c>
      <c r="Q38" s="96">
        <f t="shared" si="5"/>
        <v>0.20830366809579587</v>
      </c>
      <c r="R38" s="80">
        <f>SUM(R32:R37)</f>
        <v>0</v>
      </c>
      <c r="S38" s="81">
        <f>SUM(S32:S37)</f>
        <v>0</v>
      </c>
      <c r="T38" s="81">
        <f t="shared" si="6"/>
        <v>0</v>
      </c>
      <c r="U38" s="96">
        <f t="shared" si="7"/>
        <v>0</v>
      </c>
      <c r="V38" s="80">
        <f>SUM(V32:V37)</f>
        <v>0</v>
      </c>
      <c r="W38" s="81">
        <f>SUM(W32:W37)</f>
        <v>0</v>
      </c>
      <c r="X38" s="81">
        <f t="shared" si="8"/>
        <v>0</v>
      </c>
      <c r="Y38" s="96">
        <f t="shared" si="9"/>
        <v>0</v>
      </c>
      <c r="Z38" s="80">
        <f t="shared" si="10"/>
        <v>1009203644</v>
      </c>
      <c r="AA38" s="81">
        <f t="shared" si="11"/>
        <v>-247908268</v>
      </c>
      <c r="AB38" s="81">
        <f t="shared" si="12"/>
        <v>761295376</v>
      </c>
      <c r="AC38" s="96">
        <f t="shared" si="13"/>
        <v>0.28759865796516509</v>
      </c>
      <c r="AD38" s="80">
        <f>SUM(AD32:AD37)</f>
        <v>413948202</v>
      </c>
      <c r="AE38" s="81">
        <f>SUM(AE32:AE37)</f>
        <v>55184298</v>
      </c>
      <c r="AF38" s="81">
        <f t="shared" si="14"/>
        <v>469132500</v>
      </c>
      <c r="AG38" s="81">
        <f>SUM(AG32:AG37)</f>
        <v>2234915670</v>
      </c>
      <c r="AH38" s="81">
        <f>SUM(AH32:AH37)</f>
        <v>2283789234</v>
      </c>
      <c r="AI38" s="82">
        <f>SUM(AI32:AI37)</f>
        <v>990788567</v>
      </c>
      <c r="AJ38" s="116">
        <f t="shared" si="15"/>
        <v>0.44332257377747053</v>
      </c>
      <c r="AK38" s="117">
        <f t="shared" si="16"/>
        <v>0.17535141351323991</v>
      </c>
    </row>
    <row r="39" spans="1:37" ht="13" x14ac:dyDescent="0.3">
      <c r="A39" s="55" t="s">
        <v>101</v>
      </c>
      <c r="B39" s="56" t="s">
        <v>83</v>
      </c>
      <c r="C39" s="57" t="s">
        <v>84</v>
      </c>
      <c r="D39" s="77">
        <v>3234187849</v>
      </c>
      <c r="E39" s="78">
        <v>627331283</v>
      </c>
      <c r="F39" s="79">
        <f t="shared" si="0"/>
        <v>3861519132</v>
      </c>
      <c r="G39" s="77">
        <v>3234187849</v>
      </c>
      <c r="H39" s="78">
        <v>627331283</v>
      </c>
      <c r="I39" s="79">
        <f t="shared" si="1"/>
        <v>3861519132</v>
      </c>
      <c r="J39" s="77">
        <v>912667486</v>
      </c>
      <c r="K39" s="78">
        <v>94214230</v>
      </c>
      <c r="L39" s="78">
        <f t="shared" si="2"/>
        <v>1006881716</v>
      </c>
      <c r="M39" s="95">
        <f t="shared" si="3"/>
        <v>0.26074756632851509</v>
      </c>
      <c r="N39" s="77">
        <v>710126890</v>
      </c>
      <c r="O39" s="78">
        <v>202604216</v>
      </c>
      <c r="P39" s="78">
        <f t="shared" si="4"/>
        <v>912731106</v>
      </c>
      <c r="Q39" s="95">
        <f t="shared" si="5"/>
        <v>0.23636581221009473</v>
      </c>
      <c r="R39" s="77">
        <v>0</v>
      </c>
      <c r="S39" s="78">
        <v>0</v>
      </c>
      <c r="T39" s="78">
        <f t="shared" si="6"/>
        <v>0</v>
      </c>
      <c r="U39" s="95">
        <f t="shared" si="7"/>
        <v>0</v>
      </c>
      <c r="V39" s="77">
        <v>0</v>
      </c>
      <c r="W39" s="78">
        <v>0</v>
      </c>
      <c r="X39" s="78">
        <f t="shared" si="8"/>
        <v>0</v>
      </c>
      <c r="Y39" s="95">
        <f t="shared" si="9"/>
        <v>0</v>
      </c>
      <c r="Z39" s="77">
        <f t="shared" si="10"/>
        <v>1622794376</v>
      </c>
      <c r="AA39" s="78">
        <f t="shared" si="11"/>
        <v>296818446</v>
      </c>
      <c r="AB39" s="78">
        <f t="shared" si="12"/>
        <v>1919612822</v>
      </c>
      <c r="AC39" s="95">
        <f t="shared" si="13"/>
        <v>0.49711337853860982</v>
      </c>
      <c r="AD39" s="77">
        <v>710040023</v>
      </c>
      <c r="AE39" s="78">
        <v>186906828</v>
      </c>
      <c r="AF39" s="78">
        <f t="shared" si="14"/>
        <v>896946851</v>
      </c>
      <c r="AG39" s="78">
        <v>3572007267</v>
      </c>
      <c r="AH39" s="78">
        <v>3592555000</v>
      </c>
      <c r="AI39" s="79">
        <v>1817483425</v>
      </c>
      <c r="AJ39" s="114">
        <f t="shared" si="15"/>
        <v>0.50881291362165637</v>
      </c>
      <c r="AK39" s="115">
        <f t="shared" si="16"/>
        <v>1.7597759535475488E-2</v>
      </c>
    </row>
    <row r="40" spans="1:37" ht="13" x14ac:dyDescent="0.3">
      <c r="A40" s="55" t="s">
        <v>101</v>
      </c>
      <c r="B40" s="56" t="s">
        <v>507</v>
      </c>
      <c r="C40" s="57" t="s">
        <v>508</v>
      </c>
      <c r="D40" s="77">
        <v>366178723</v>
      </c>
      <c r="E40" s="78">
        <v>52387159</v>
      </c>
      <c r="F40" s="79">
        <f t="shared" si="0"/>
        <v>418565882</v>
      </c>
      <c r="G40" s="77">
        <v>366178723</v>
      </c>
      <c r="H40" s="78">
        <v>52387159</v>
      </c>
      <c r="I40" s="79">
        <f t="shared" si="1"/>
        <v>418565882</v>
      </c>
      <c r="J40" s="77">
        <v>82798706</v>
      </c>
      <c r="K40" s="78">
        <v>2819732</v>
      </c>
      <c r="L40" s="78">
        <f t="shared" si="2"/>
        <v>85618438</v>
      </c>
      <c r="M40" s="95">
        <f t="shared" si="3"/>
        <v>0.20455187984002959</v>
      </c>
      <c r="N40" s="77">
        <v>29655812</v>
      </c>
      <c r="O40" s="78">
        <v>2039450</v>
      </c>
      <c r="P40" s="78">
        <f t="shared" si="4"/>
        <v>31695262</v>
      </c>
      <c r="Q40" s="95">
        <f t="shared" si="5"/>
        <v>7.5723472368443068E-2</v>
      </c>
      <c r="R40" s="77">
        <v>0</v>
      </c>
      <c r="S40" s="78">
        <v>0</v>
      </c>
      <c r="T40" s="78">
        <f t="shared" si="6"/>
        <v>0</v>
      </c>
      <c r="U40" s="95">
        <f t="shared" si="7"/>
        <v>0</v>
      </c>
      <c r="V40" s="77">
        <v>0</v>
      </c>
      <c r="W40" s="78">
        <v>0</v>
      </c>
      <c r="X40" s="78">
        <f t="shared" si="8"/>
        <v>0</v>
      </c>
      <c r="Y40" s="95">
        <f t="shared" si="9"/>
        <v>0</v>
      </c>
      <c r="Z40" s="77">
        <f t="shared" si="10"/>
        <v>112454518</v>
      </c>
      <c r="AA40" s="78">
        <f t="shared" si="11"/>
        <v>4859182</v>
      </c>
      <c r="AB40" s="78">
        <f t="shared" si="12"/>
        <v>117313700</v>
      </c>
      <c r="AC40" s="95">
        <f t="shared" si="13"/>
        <v>0.28027535220847266</v>
      </c>
      <c r="AD40" s="77">
        <v>86635593</v>
      </c>
      <c r="AE40" s="78">
        <v>5642363</v>
      </c>
      <c r="AF40" s="78">
        <f t="shared" si="14"/>
        <v>92277956</v>
      </c>
      <c r="AG40" s="78">
        <v>345348794</v>
      </c>
      <c r="AH40" s="78">
        <v>390795303</v>
      </c>
      <c r="AI40" s="79">
        <v>113926062</v>
      </c>
      <c r="AJ40" s="114">
        <f t="shared" si="15"/>
        <v>0.32988695481009844</v>
      </c>
      <c r="AK40" s="115">
        <f t="shared" si="16"/>
        <v>-0.65652401316734843</v>
      </c>
    </row>
    <row r="41" spans="1:37" ht="13" x14ac:dyDescent="0.3">
      <c r="A41" s="55" t="s">
        <v>101</v>
      </c>
      <c r="B41" s="56" t="s">
        <v>509</v>
      </c>
      <c r="C41" s="57" t="s">
        <v>510</v>
      </c>
      <c r="D41" s="77">
        <v>170489356</v>
      </c>
      <c r="E41" s="78">
        <v>36361000</v>
      </c>
      <c r="F41" s="79">
        <f t="shared" si="0"/>
        <v>206850356</v>
      </c>
      <c r="G41" s="77">
        <v>170489356</v>
      </c>
      <c r="H41" s="78">
        <v>36361000</v>
      </c>
      <c r="I41" s="79">
        <f t="shared" si="1"/>
        <v>206850356</v>
      </c>
      <c r="J41" s="77">
        <v>49913574</v>
      </c>
      <c r="K41" s="78">
        <v>7129199</v>
      </c>
      <c r="L41" s="78">
        <f t="shared" si="2"/>
        <v>57042773</v>
      </c>
      <c r="M41" s="95">
        <f t="shared" si="3"/>
        <v>0.2757683095309732</v>
      </c>
      <c r="N41" s="77">
        <v>43736457</v>
      </c>
      <c r="O41" s="78">
        <v>12419285</v>
      </c>
      <c r="P41" s="78">
        <f t="shared" si="4"/>
        <v>56155742</v>
      </c>
      <c r="Q41" s="95">
        <f t="shared" si="5"/>
        <v>0.27148003554801714</v>
      </c>
      <c r="R41" s="77">
        <v>0</v>
      </c>
      <c r="S41" s="78">
        <v>0</v>
      </c>
      <c r="T41" s="78">
        <f t="shared" si="6"/>
        <v>0</v>
      </c>
      <c r="U41" s="95">
        <f t="shared" si="7"/>
        <v>0</v>
      </c>
      <c r="V41" s="77">
        <v>0</v>
      </c>
      <c r="W41" s="78">
        <v>0</v>
      </c>
      <c r="X41" s="78">
        <f t="shared" si="8"/>
        <v>0</v>
      </c>
      <c r="Y41" s="95">
        <f t="shared" si="9"/>
        <v>0</v>
      </c>
      <c r="Z41" s="77">
        <f t="shared" si="10"/>
        <v>93650031</v>
      </c>
      <c r="AA41" s="78">
        <f t="shared" si="11"/>
        <v>19548484</v>
      </c>
      <c r="AB41" s="78">
        <f t="shared" si="12"/>
        <v>113198515</v>
      </c>
      <c r="AC41" s="95">
        <f t="shared" si="13"/>
        <v>0.54724834507899034</v>
      </c>
      <c r="AD41" s="77">
        <v>42740349</v>
      </c>
      <c r="AE41" s="78">
        <v>19879242</v>
      </c>
      <c r="AF41" s="78">
        <f t="shared" si="14"/>
        <v>62619591</v>
      </c>
      <c r="AG41" s="78">
        <v>203713421</v>
      </c>
      <c r="AH41" s="78">
        <v>242538857</v>
      </c>
      <c r="AI41" s="79">
        <v>129038448</v>
      </c>
      <c r="AJ41" s="114">
        <f t="shared" si="15"/>
        <v>0.63343125537124034</v>
      </c>
      <c r="AK41" s="115">
        <f t="shared" si="16"/>
        <v>-0.10322406928528172</v>
      </c>
    </row>
    <row r="42" spans="1:37" ht="13" x14ac:dyDescent="0.3">
      <c r="A42" s="55" t="s">
        <v>101</v>
      </c>
      <c r="B42" s="56" t="s">
        <v>511</v>
      </c>
      <c r="C42" s="57" t="s">
        <v>512</v>
      </c>
      <c r="D42" s="77">
        <v>591897590</v>
      </c>
      <c r="E42" s="78">
        <v>106725212</v>
      </c>
      <c r="F42" s="79">
        <f t="shared" si="0"/>
        <v>698622802</v>
      </c>
      <c r="G42" s="77">
        <v>591897590</v>
      </c>
      <c r="H42" s="78">
        <v>106725212</v>
      </c>
      <c r="I42" s="79">
        <f t="shared" si="1"/>
        <v>698622802</v>
      </c>
      <c r="J42" s="77">
        <v>79341885</v>
      </c>
      <c r="K42" s="78">
        <v>8536492</v>
      </c>
      <c r="L42" s="78">
        <f t="shared" si="2"/>
        <v>87878377</v>
      </c>
      <c r="M42" s="95">
        <f t="shared" si="3"/>
        <v>0.12578801715092031</v>
      </c>
      <c r="N42" s="77">
        <v>66435848</v>
      </c>
      <c r="O42" s="78">
        <v>31135106</v>
      </c>
      <c r="P42" s="78">
        <f t="shared" si="4"/>
        <v>97570954</v>
      </c>
      <c r="Q42" s="95">
        <f t="shared" si="5"/>
        <v>0.13966185146072574</v>
      </c>
      <c r="R42" s="77">
        <v>0</v>
      </c>
      <c r="S42" s="78">
        <v>0</v>
      </c>
      <c r="T42" s="78">
        <f t="shared" si="6"/>
        <v>0</v>
      </c>
      <c r="U42" s="95">
        <f t="shared" si="7"/>
        <v>0</v>
      </c>
      <c r="V42" s="77">
        <v>0</v>
      </c>
      <c r="W42" s="78">
        <v>0</v>
      </c>
      <c r="X42" s="78">
        <f t="shared" si="8"/>
        <v>0</v>
      </c>
      <c r="Y42" s="95">
        <f t="shared" si="9"/>
        <v>0</v>
      </c>
      <c r="Z42" s="77">
        <f t="shared" si="10"/>
        <v>145777733</v>
      </c>
      <c r="AA42" s="78">
        <f t="shared" si="11"/>
        <v>39671598</v>
      </c>
      <c r="AB42" s="78">
        <f t="shared" si="12"/>
        <v>185449331</v>
      </c>
      <c r="AC42" s="95">
        <f t="shared" si="13"/>
        <v>0.26544986861164604</v>
      </c>
      <c r="AD42" s="77">
        <v>196828544</v>
      </c>
      <c r="AE42" s="78">
        <v>18056720</v>
      </c>
      <c r="AF42" s="78">
        <f t="shared" si="14"/>
        <v>214885264</v>
      </c>
      <c r="AG42" s="78">
        <v>627987134</v>
      </c>
      <c r="AH42" s="78">
        <v>627987134</v>
      </c>
      <c r="AI42" s="79">
        <v>303208616</v>
      </c>
      <c r="AJ42" s="114">
        <f t="shared" si="15"/>
        <v>0.48282615930153755</v>
      </c>
      <c r="AK42" s="115">
        <f t="shared" si="16"/>
        <v>-0.54593929716837164</v>
      </c>
    </row>
    <row r="43" spans="1:37" ht="13" x14ac:dyDescent="0.3">
      <c r="A43" s="55" t="s">
        <v>116</v>
      </c>
      <c r="B43" s="56" t="s">
        <v>513</v>
      </c>
      <c r="C43" s="57" t="s">
        <v>514</v>
      </c>
      <c r="D43" s="77">
        <v>163629000</v>
      </c>
      <c r="E43" s="78">
        <v>4564800</v>
      </c>
      <c r="F43" s="79">
        <f t="shared" si="0"/>
        <v>168193800</v>
      </c>
      <c r="G43" s="77">
        <v>163629000</v>
      </c>
      <c r="H43" s="78">
        <v>4564800</v>
      </c>
      <c r="I43" s="79">
        <f t="shared" si="1"/>
        <v>168193800</v>
      </c>
      <c r="J43" s="77">
        <v>122004732</v>
      </c>
      <c r="K43" s="78">
        <v>2120</v>
      </c>
      <c r="L43" s="78">
        <f t="shared" si="2"/>
        <v>122006852</v>
      </c>
      <c r="M43" s="95">
        <f t="shared" si="3"/>
        <v>0.72539446757252646</v>
      </c>
      <c r="N43" s="77">
        <v>6845264</v>
      </c>
      <c r="O43" s="78">
        <v>71080</v>
      </c>
      <c r="P43" s="78">
        <f t="shared" si="4"/>
        <v>6916344</v>
      </c>
      <c r="Q43" s="95">
        <f t="shared" si="5"/>
        <v>4.112127795435979E-2</v>
      </c>
      <c r="R43" s="77">
        <v>0</v>
      </c>
      <c r="S43" s="78">
        <v>0</v>
      </c>
      <c r="T43" s="78">
        <f t="shared" si="6"/>
        <v>0</v>
      </c>
      <c r="U43" s="95">
        <f t="shared" si="7"/>
        <v>0</v>
      </c>
      <c r="V43" s="77">
        <v>0</v>
      </c>
      <c r="W43" s="78">
        <v>0</v>
      </c>
      <c r="X43" s="78">
        <f t="shared" si="8"/>
        <v>0</v>
      </c>
      <c r="Y43" s="95">
        <f t="shared" si="9"/>
        <v>0</v>
      </c>
      <c r="Z43" s="77">
        <f t="shared" si="10"/>
        <v>128849996</v>
      </c>
      <c r="AA43" s="78">
        <f t="shared" si="11"/>
        <v>73200</v>
      </c>
      <c r="AB43" s="78">
        <f t="shared" si="12"/>
        <v>128923196</v>
      </c>
      <c r="AC43" s="95">
        <f t="shared" si="13"/>
        <v>0.76651574552688628</v>
      </c>
      <c r="AD43" s="77">
        <v>49622002</v>
      </c>
      <c r="AE43" s="78">
        <v>5999</v>
      </c>
      <c r="AF43" s="78">
        <f t="shared" si="14"/>
        <v>49628001</v>
      </c>
      <c r="AG43" s="78">
        <v>171307600</v>
      </c>
      <c r="AH43" s="78">
        <v>165433344</v>
      </c>
      <c r="AI43" s="79">
        <v>100118301</v>
      </c>
      <c r="AJ43" s="114">
        <f t="shared" si="15"/>
        <v>0.58443583939066335</v>
      </c>
      <c r="AK43" s="115">
        <f t="shared" si="16"/>
        <v>-0.86063625653590203</v>
      </c>
    </row>
    <row r="44" spans="1:37" ht="14" x14ac:dyDescent="0.3">
      <c r="A44" s="58" t="s">
        <v>0</v>
      </c>
      <c r="B44" s="59" t="s">
        <v>515</v>
      </c>
      <c r="C44" s="60" t="s">
        <v>0</v>
      </c>
      <c r="D44" s="80">
        <f>SUM(D39:D43)</f>
        <v>4526382518</v>
      </c>
      <c r="E44" s="81">
        <f>SUM(E39:E43)</f>
        <v>827369454</v>
      </c>
      <c r="F44" s="82">
        <f t="shared" si="0"/>
        <v>5353751972</v>
      </c>
      <c r="G44" s="80">
        <f>SUM(G39:G43)</f>
        <v>4526382518</v>
      </c>
      <c r="H44" s="81">
        <f>SUM(H39:H43)</f>
        <v>827369454</v>
      </c>
      <c r="I44" s="82">
        <f t="shared" si="1"/>
        <v>5353751972</v>
      </c>
      <c r="J44" s="80">
        <f>SUM(J39:J43)</f>
        <v>1246726383</v>
      </c>
      <c r="K44" s="81">
        <f>SUM(K39:K43)</f>
        <v>112701773</v>
      </c>
      <c r="L44" s="81">
        <f t="shared" si="2"/>
        <v>1359428156</v>
      </c>
      <c r="M44" s="96">
        <f t="shared" si="3"/>
        <v>0.25392064539219933</v>
      </c>
      <c r="N44" s="80">
        <f>SUM(N39:N43)</f>
        <v>856800271</v>
      </c>
      <c r="O44" s="81">
        <f>SUM(O39:O43)</f>
        <v>248269137</v>
      </c>
      <c r="P44" s="81">
        <f t="shared" si="4"/>
        <v>1105069408</v>
      </c>
      <c r="Q44" s="96">
        <f t="shared" si="5"/>
        <v>0.20641027335212533</v>
      </c>
      <c r="R44" s="80">
        <f>SUM(R39:R43)</f>
        <v>0</v>
      </c>
      <c r="S44" s="81">
        <f>SUM(S39:S43)</f>
        <v>0</v>
      </c>
      <c r="T44" s="81">
        <f t="shared" si="6"/>
        <v>0</v>
      </c>
      <c r="U44" s="96">
        <f t="shared" si="7"/>
        <v>0</v>
      </c>
      <c r="V44" s="80">
        <f>SUM(V39:V43)</f>
        <v>0</v>
      </c>
      <c r="W44" s="81">
        <f>SUM(W39:W43)</f>
        <v>0</v>
      </c>
      <c r="X44" s="81">
        <f t="shared" si="8"/>
        <v>0</v>
      </c>
      <c r="Y44" s="96">
        <f t="shared" si="9"/>
        <v>0</v>
      </c>
      <c r="Z44" s="80">
        <f t="shared" si="10"/>
        <v>2103526654</v>
      </c>
      <c r="AA44" s="81">
        <f t="shared" si="11"/>
        <v>360970910</v>
      </c>
      <c r="AB44" s="81">
        <f t="shared" si="12"/>
        <v>2464497564</v>
      </c>
      <c r="AC44" s="96">
        <f t="shared" si="13"/>
        <v>0.46033091874432469</v>
      </c>
      <c r="AD44" s="80">
        <f>SUM(AD39:AD43)</f>
        <v>1085866511</v>
      </c>
      <c r="AE44" s="81">
        <f>SUM(AE39:AE43)</f>
        <v>230491152</v>
      </c>
      <c r="AF44" s="81">
        <f t="shared" si="14"/>
        <v>1316357663</v>
      </c>
      <c r="AG44" s="81">
        <f>SUM(AG39:AG43)</f>
        <v>4920364216</v>
      </c>
      <c r="AH44" s="81">
        <f>SUM(AH39:AH43)</f>
        <v>5019309638</v>
      </c>
      <c r="AI44" s="82">
        <f>SUM(AI39:AI43)</f>
        <v>2463774852</v>
      </c>
      <c r="AJ44" s="116">
        <f t="shared" si="15"/>
        <v>0.50073017846693491</v>
      </c>
      <c r="AK44" s="117">
        <f t="shared" si="16"/>
        <v>-0.16050976185185928</v>
      </c>
    </row>
    <row r="45" spans="1:37" ht="14" x14ac:dyDescent="0.3">
      <c r="A45" s="61" t="s">
        <v>0</v>
      </c>
      <c r="B45" s="62" t="s">
        <v>516</v>
      </c>
      <c r="C45" s="63" t="s">
        <v>0</v>
      </c>
      <c r="D45" s="83">
        <f>SUM(D9:D12,D14:D20,D22:D30,D32:D37,D39:D43)</f>
        <v>11806812406</v>
      </c>
      <c r="E45" s="84">
        <f>SUM(E9:E12,E14:E20,E22:E30,E32:E37,E39:E43)</f>
        <v>2013454497</v>
      </c>
      <c r="F45" s="85">
        <f t="shared" si="0"/>
        <v>13820266903</v>
      </c>
      <c r="G45" s="83">
        <f>SUM(G9:G12,G14:G20,G22:G30,G32:G37,G39:G43)</f>
        <v>11806812406</v>
      </c>
      <c r="H45" s="84">
        <f>SUM(H9:H12,H14:H20,H22:H30,H32:H37,H39:H43)</f>
        <v>2013454497</v>
      </c>
      <c r="I45" s="85">
        <f t="shared" si="1"/>
        <v>13820266903</v>
      </c>
      <c r="J45" s="83">
        <f>SUM(J9:J12,J14:J20,J22:J30,J32:J37,J39:J43)</f>
        <v>2980103155</v>
      </c>
      <c r="K45" s="84">
        <f>SUM(K9:K12,K14:K20,K22:K30,K32:K37,K39:K43)</f>
        <v>-34503961</v>
      </c>
      <c r="L45" s="84">
        <f t="shared" si="2"/>
        <v>2945599194</v>
      </c>
      <c r="M45" s="97">
        <f t="shared" si="3"/>
        <v>0.21313620168656738</v>
      </c>
      <c r="N45" s="83">
        <f>SUM(N9:N12,N14:N20,N22:N30,N32:N37,N39:N43)</f>
        <v>2445075150</v>
      </c>
      <c r="O45" s="84">
        <f>SUM(O9:O12,O14:O20,O22:O30,O32:O37,O39:O43)</f>
        <v>491757545</v>
      </c>
      <c r="P45" s="84">
        <f t="shared" si="4"/>
        <v>2936832695</v>
      </c>
      <c r="Q45" s="97">
        <f t="shared" si="5"/>
        <v>0.21250187971134582</v>
      </c>
      <c r="R45" s="83">
        <f>SUM(R9:R12,R14:R20,R22:R30,R32:R37,R39:R43)</f>
        <v>0</v>
      </c>
      <c r="S45" s="84">
        <f>SUM(S9:S12,S14:S20,S22:S30,S32:S37,S39:S43)</f>
        <v>0</v>
      </c>
      <c r="T45" s="84">
        <f t="shared" si="6"/>
        <v>0</v>
      </c>
      <c r="U45" s="97">
        <f t="shared" si="7"/>
        <v>0</v>
      </c>
      <c r="V45" s="83">
        <f>SUM(V9:V12,V14:V20,V22:V30,V32:V37,V39:V43)</f>
        <v>0</v>
      </c>
      <c r="W45" s="84">
        <f>SUM(W9:W12,W14:W20,W22:W30,W32:W37,W39:W43)</f>
        <v>0</v>
      </c>
      <c r="X45" s="84">
        <f t="shared" si="8"/>
        <v>0</v>
      </c>
      <c r="Y45" s="97">
        <f t="shared" si="9"/>
        <v>0</v>
      </c>
      <c r="Z45" s="83">
        <f t="shared" si="10"/>
        <v>5425178305</v>
      </c>
      <c r="AA45" s="84">
        <f t="shared" si="11"/>
        <v>457253584</v>
      </c>
      <c r="AB45" s="84">
        <f t="shared" si="12"/>
        <v>5882431889</v>
      </c>
      <c r="AC45" s="97">
        <f t="shared" si="13"/>
        <v>0.4256380813979132</v>
      </c>
      <c r="AD45" s="83">
        <f>SUM(AD9:AD12,AD14:AD20,AD22:AD30,AD32:AD37,AD39:AD43)</f>
        <v>2463518787</v>
      </c>
      <c r="AE45" s="84">
        <f>SUM(AE9:AE12,AE14:AE20,AE22:AE30,AE32:AE37,AE39:AE43)</f>
        <v>503140190</v>
      </c>
      <c r="AF45" s="84">
        <f t="shared" si="14"/>
        <v>2966658977</v>
      </c>
      <c r="AG45" s="84">
        <f>SUM(AG9:AG12,AG14:AG20,AG22:AG30,AG32:AG37,AG39:AG43)</f>
        <v>12198017538</v>
      </c>
      <c r="AH45" s="84">
        <f>SUM(AH9:AH12,AH14:AH20,AH22:AH30,AH32:AH37,AH39:AH43)</f>
        <v>13207833761</v>
      </c>
      <c r="AI45" s="85">
        <f>SUM(AI9:AI12,AI14:AI20,AI22:AI30,AI32:AI37,AI39:AI43)</f>
        <v>5851246441</v>
      </c>
      <c r="AJ45" s="118">
        <f t="shared" si="15"/>
        <v>0.47968831187296168</v>
      </c>
      <c r="AK45" s="119">
        <f t="shared" si="16"/>
        <v>-1.0053828981098967E-2</v>
      </c>
    </row>
    <row r="46" spans="1:37" x14ac:dyDescent="0.25">
      <c r="D46" s="76"/>
      <c r="E46" s="76"/>
      <c r="F46" s="76"/>
      <c r="G46" s="76"/>
      <c r="H46" s="76"/>
      <c r="I46" s="76"/>
      <c r="J46" s="76"/>
      <c r="K46" s="76"/>
      <c r="L46" s="76"/>
      <c r="M46" s="94"/>
      <c r="N46" s="76"/>
      <c r="O46" s="76"/>
      <c r="P46" s="76"/>
      <c r="Q46" s="94"/>
      <c r="R46" s="76"/>
      <c r="S46" s="76"/>
      <c r="T46" s="76"/>
      <c r="U46" s="94"/>
      <c r="V46" s="76"/>
      <c r="W46" s="76"/>
      <c r="X46" s="76"/>
      <c r="Y46" s="94"/>
      <c r="Z46" s="76"/>
      <c r="AA46" s="76"/>
      <c r="AB46" s="76"/>
      <c r="AC46" s="94"/>
      <c r="AD46" s="76"/>
      <c r="AE46" s="76"/>
      <c r="AF46" s="76"/>
      <c r="AG46" s="76"/>
      <c r="AH46" s="76"/>
      <c r="AI46" s="76"/>
      <c r="AJ46" s="94"/>
      <c r="AK46" s="94"/>
    </row>
    <row r="47" spans="1:37" x14ac:dyDescent="0.25">
      <c r="D47" s="76"/>
      <c r="E47" s="76"/>
      <c r="F47" s="76"/>
      <c r="G47" s="76"/>
      <c r="H47" s="76"/>
      <c r="I47" s="76"/>
      <c r="J47" s="76"/>
      <c r="K47" s="76"/>
      <c r="L47" s="76"/>
      <c r="M47" s="94"/>
      <c r="N47" s="76"/>
      <c r="O47" s="76"/>
      <c r="P47" s="76"/>
      <c r="Q47" s="94"/>
      <c r="R47" s="76"/>
      <c r="S47" s="76"/>
      <c r="T47" s="76"/>
      <c r="U47" s="94"/>
      <c r="V47" s="76"/>
      <c r="W47" s="76"/>
      <c r="X47" s="76"/>
      <c r="Y47" s="94"/>
      <c r="Z47" s="76"/>
      <c r="AA47" s="76"/>
      <c r="AB47" s="76"/>
      <c r="AC47" s="94"/>
      <c r="AD47" s="76"/>
      <c r="AE47" s="76"/>
      <c r="AF47" s="76"/>
      <c r="AG47" s="76"/>
      <c r="AH47" s="76"/>
      <c r="AI47" s="76"/>
      <c r="AJ47" s="94"/>
      <c r="AK47" s="94"/>
    </row>
    <row r="48" spans="1:37" x14ac:dyDescent="0.25">
      <c r="D48" s="76"/>
      <c r="E48" s="76"/>
      <c r="F48" s="76"/>
      <c r="G48" s="76"/>
      <c r="H48" s="76"/>
      <c r="I48" s="76"/>
      <c r="J48" s="76"/>
      <c r="K48" s="76"/>
      <c r="L48" s="76"/>
      <c r="M48" s="94"/>
      <c r="N48" s="76"/>
      <c r="O48" s="76"/>
      <c r="P48" s="76"/>
      <c r="Q48" s="94"/>
      <c r="R48" s="76"/>
      <c r="S48" s="76"/>
      <c r="T48" s="76"/>
      <c r="U48" s="94"/>
      <c r="V48" s="76"/>
      <c r="W48" s="76"/>
      <c r="X48" s="76"/>
      <c r="Y48" s="94"/>
      <c r="Z48" s="76"/>
      <c r="AA48" s="76"/>
      <c r="AB48" s="76"/>
      <c r="AC48" s="94"/>
      <c r="AD48" s="76"/>
      <c r="AE48" s="76"/>
      <c r="AF48" s="76"/>
      <c r="AG48" s="76"/>
      <c r="AH48" s="76"/>
      <c r="AI48" s="76"/>
      <c r="AJ48" s="94"/>
      <c r="AK48" s="94"/>
    </row>
    <row r="49" spans="4:37" x14ac:dyDescent="0.25">
      <c r="D49" s="76"/>
      <c r="E49" s="76"/>
      <c r="F49" s="76"/>
      <c r="G49" s="76"/>
      <c r="H49" s="76"/>
      <c r="I49" s="76"/>
      <c r="J49" s="76"/>
      <c r="K49" s="76"/>
      <c r="L49" s="76"/>
      <c r="M49" s="94"/>
      <c r="N49" s="76"/>
      <c r="O49" s="76"/>
      <c r="P49" s="76"/>
      <c r="Q49" s="94"/>
      <c r="R49" s="76"/>
      <c r="S49" s="76"/>
      <c r="T49" s="76"/>
      <c r="U49" s="94"/>
      <c r="V49" s="76"/>
      <c r="W49" s="76"/>
      <c r="X49" s="76"/>
      <c r="Y49" s="94"/>
      <c r="Z49" s="76"/>
      <c r="AA49" s="76"/>
      <c r="AB49" s="76"/>
      <c r="AC49" s="94"/>
      <c r="AD49" s="76"/>
      <c r="AE49" s="76"/>
      <c r="AF49" s="76"/>
      <c r="AG49" s="76"/>
      <c r="AH49" s="76"/>
      <c r="AI49" s="76"/>
      <c r="AJ49" s="94"/>
      <c r="AK49" s="94"/>
    </row>
    <row r="50" spans="4:37" x14ac:dyDescent="0.25">
      <c r="D50" s="76"/>
      <c r="E50" s="76"/>
      <c r="F50" s="76"/>
      <c r="G50" s="76"/>
      <c r="H50" s="76"/>
      <c r="I50" s="76"/>
      <c r="J50" s="76"/>
      <c r="K50" s="76"/>
      <c r="L50" s="76"/>
      <c r="M50" s="94"/>
      <c r="N50" s="76"/>
      <c r="O50" s="76"/>
      <c r="P50" s="76"/>
      <c r="Q50" s="94"/>
      <c r="R50" s="76"/>
      <c r="S50" s="76"/>
      <c r="T50" s="76"/>
      <c r="U50" s="94"/>
      <c r="V50" s="76"/>
      <c r="W50" s="76"/>
      <c r="X50" s="76"/>
      <c r="Y50" s="94"/>
      <c r="Z50" s="76"/>
      <c r="AA50" s="76"/>
      <c r="AB50" s="76"/>
      <c r="AC50" s="94"/>
      <c r="AD50" s="76"/>
      <c r="AE50" s="76"/>
      <c r="AF50" s="76"/>
      <c r="AG50" s="76"/>
      <c r="AH50" s="76"/>
      <c r="AI50" s="76"/>
      <c r="AJ50" s="94"/>
      <c r="AK50" s="94"/>
    </row>
    <row r="51" spans="4:37" x14ac:dyDescent="0.25">
      <c r="D51" s="76"/>
      <c r="E51" s="76"/>
      <c r="F51" s="76"/>
      <c r="G51" s="76"/>
      <c r="H51" s="76"/>
      <c r="I51" s="76"/>
      <c r="J51" s="76"/>
      <c r="K51" s="76"/>
      <c r="L51" s="76"/>
      <c r="M51" s="94"/>
      <c r="N51" s="76"/>
      <c r="O51" s="76"/>
      <c r="P51" s="76"/>
      <c r="Q51" s="94"/>
      <c r="R51" s="76"/>
      <c r="S51" s="76"/>
      <c r="T51" s="76"/>
      <c r="U51" s="94"/>
      <c r="V51" s="76"/>
      <c r="W51" s="76"/>
      <c r="X51" s="76"/>
      <c r="Y51" s="94"/>
      <c r="Z51" s="76"/>
      <c r="AA51" s="76"/>
      <c r="AB51" s="76"/>
      <c r="AC51" s="94"/>
      <c r="AD51" s="76"/>
      <c r="AE51" s="76"/>
      <c r="AF51" s="76"/>
      <c r="AG51" s="76"/>
      <c r="AH51" s="76"/>
      <c r="AI51" s="76"/>
      <c r="AJ51" s="94"/>
      <c r="AK51" s="94"/>
    </row>
    <row r="52" spans="4:37" x14ac:dyDescent="0.25">
      <c r="D52" s="76"/>
      <c r="E52" s="76"/>
      <c r="F52" s="76"/>
      <c r="G52" s="76"/>
      <c r="H52" s="76"/>
      <c r="I52" s="76"/>
      <c r="J52" s="76"/>
      <c r="K52" s="76"/>
      <c r="L52" s="76"/>
      <c r="M52" s="94"/>
      <c r="N52" s="76"/>
      <c r="O52" s="76"/>
      <c r="P52" s="76"/>
      <c r="Q52" s="94"/>
      <c r="R52" s="76"/>
      <c r="S52" s="76"/>
      <c r="T52" s="76"/>
      <c r="U52" s="94"/>
      <c r="V52" s="76"/>
      <c r="W52" s="76"/>
      <c r="X52" s="76"/>
      <c r="Y52" s="94"/>
      <c r="Z52" s="76"/>
      <c r="AA52" s="76"/>
      <c r="AB52" s="76"/>
      <c r="AC52" s="94"/>
      <c r="AD52" s="76"/>
      <c r="AE52" s="76"/>
      <c r="AF52" s="76"/>
      <c r="AG52" s="76"/>
      <c r="AH52" s="76"/>
      <c r="AI52" s="76"/>
      <c r="AJ52" s="94"/>
      <c r="AK52" s="94"/>
    </row>
    <row r="53" spans="4:37" x14ac:dyDescent="0.25">
      <c r="D53" s="76"/>
      <c r="E53" s="76"/>
      <c r="F53" s="76"/>
      <c r="G53" s="76"/>
      <c r="H53" s="76"/>
      <c r="I53" s="76"/>
      <c r="J53" s="76"/>
      <c r="K53" s="76"/>
      <c r="L53" s="76"/>
      <c r="M53" s="94"/>
      <c r="N53" s="76"/>
      <c r="O53" s="76"/>
      <c r="P53" s="76"/>
      <c r="Q53" s="94"/>
      <c r="R53" s="76"/>
      <c r="S53" s="76"/>
      <c r="T53" s="76"/>
      <c r="U53" s="94"/>
      <c r="V53" s="76"/>
      <c r="W53" s="76"/>
      <c r="X53" s="76"/>
      <c r="Y53" s="94"/>
      <c r="Z53" s="76"/>
      <c r="AA53" s="76"/>
      <c r="AB53" s="76"/>
      <c r="AC53" s="94"/>
      <c r="AD53" s="76"/>
      <c r="AE53" s="76"/>
      <c r="AF53" s="76"/>
      <c r="AG53" s="76"/>
      <c r="AH53" s="76"/>
      <c r="AI53" s="76"/>
      <c r="AJ53" s="94"/>
      <c r="AK53" s="94"/>
    </row>
    <row r="54" spans="4:37" x14ac:dyDescent="0.25">
      <c r="D54" s="76"/>
      <c r="E54" s="76"/>
      <c r="F54" s="76"/>
      <c r="G54" s="76"/>
      <c r="H54" s="76"/>
      <c r="I54" s="76"/>
      <c r="J54" s="76"/>
      <c r="K54" s="76"/>
      <c r="L54" s="76"/>
      <c r="M54" s="94"/>
      <c r="N54" s="76"/>
      <c r="O54" s="76"/>
      <c r="P54" s="76"/>
      <c r="Q54" s="94"/>
      <c r="R54" s="76"/>
      <c r="S54" s="76"/>
      <c r="T54" s="76"/>
      <c r="U54" s="94"/>
      <c r="V54" s="76"/>
      <c r="W54" s="76"/>
      <c r="X54" s="76"/>
      <c r="Y54" s="94"/>
      <c r="Z54" s="76"/>
      <c r="AA54" s="76"/>
      <c r="AB54" s="76"/>
      <c r="AC54" s="94"/>
      <c r="AD54" s="76"/>
      <c r="AE54" s="76"/>
      <c r="AF54" s="76"/>
      <c r="AG54" s="76"/>
      <c r="AH54" s="76"/>
      <c r="AI54" s="76"/>
      <c r="AJ54" s="94"/>
      <c r="AK54" s="94"/>
    </row>
    <row r="55" spans="4:37" x14ac:dyDescent="0.25">
      <c r="D55" s="76"/>
      <c r="E55" s="76"/>
      <c r="F55" s="76"/>
      <c r="G55" s="76"/>
      <c r="H55" s="76"/>
      <c r="I55" s="76"/>
      <c r="J55" s="76"/>
      <c r="K55" s="76"/>
      <c r="L55" s="76"/>
      <c r="M55" s="94"/>
      <c r="N55" s="76"/>
      <c r="O55" s="76"/>
      <c r="P55" s="76"/>
      <c r="Q55" s="94"/>
      <c r="R55" s="76"/>
      <c r="S55" s="76"/>
      <c r="T55" s="76"/>
      <c r="U55" s="94"/>
      <c r="V55" s="76"/>
      <c r="W55" s="76"/>
      <c r="X55" s="76"/>
      <c r="Y55" s="94"/>
      <c r="Z55" s="76"/>
      <c r="AA55" s="76"/>
      <c r="AB55" s="76"/>
      <c r="AC55" s="94"/>
      <c r="AD55" s="76"/>
      <c r="AE55" s="76"/>
      <c r="AF55" s="76"/>
      <c r="AG55" s="76"/>
      <c r="AH55" s="76"/>
      <c r="AI55" s="76"/>
      <c r="AJ55" s="94"/>
      <c r="AK55" s="94"/>
    </row>
    <row r="56" spans="4:37" x14ac:dyDescent="0.25">
      <c r="D56" s="76"/>
      <c r="E56" s="76"/>
      <c r="F56" s="76"/>
      <c r="G56" s="76"/>
      <c r="H56" s="76"/>
      <c r="I56" s="76"/>
      <c r="J56" s="76"/>
      <c r="K56" s="76"/>
      <c r="L56" s="76"/>
      <c r="M56" s="94"/>
      <c r="N56" s="76"/>
      <c r="O56" s="76"/>
      <c r="P56" s="76"/>
      <c r="Q56" s="94"/>
      <c r="R56" s="76"/>
      <c r="S56" s="76"/>
      <c r="T56" s="76"/>
      <c r="U56" s="94"/>
      <c r="V56" s="76"/>
      <c r="W56" s="76"/>
      <c r="X56" s="76"/>
      <c r="Y56" s="94"/>
      <c r="Z56" s="76"/>
      <c r="AA56" s="76"/>
      <c r="AB56" s="76"/>
      <c r="AC56" s="94"/>
      <c r="AD56" s="76"/>
      <c r="AE56" s="76"/>
      <c r="AF56" s="76"/>
      <c r="AG56" s="76"/>
      <c r="AH56" s="76"/>
      <c r="AI56" s="76"/>
      <c r="AJ56" s="94"/>
      <c r="AK56" s="94"/>
    </row>
    <row r="57" spans="4:37" x14ac:dyDescent="0.25">
      <c r="D57" s="76"/>
      <c r="E57" s="76"/>
      <c r="F57" s="76"/>
      <c r="G57" s="76"/>
      <c r="H57" s="76"/>
      <c r="I57" s="76"/>
      <c r="J57" s="76"/>
      <c r="K57" s="76"/>
      <c r="L57" s="76"/>
      <c r="M57" s="94"/>
      <c r="N57" s="76"/>
      <c r="O57" s="76"/>
      <c r="P57" s="76"/>
      <c r="Q57" s="94"/>
      <c r="R57" s="76"/>
      <c r="S57" s="76"/>
      <c r="T57" s="76"/>
      <c r="U57" s="94"/>
      <c r="V57" s="76"/>
      <c r="W57" s="76"/>
      <c r="X57" s="76"/>
      <c r="Y57" s="94"/>
      <c r="Z57" s="76"/>
      <c r="AA57" s="76"/>
      <c r="AB57" s="76"/>
      <c r="AC57" s="94"/>
      <c r="AD57" s="76"/>
      <c r="AE57" s="76"/>
      <c r="AF57" s="76"/>
      <c r="AG57" s="76"/>
      <c r="AH57" s="76"/>
      <c r="AI57" s="76"/>
      <c r="AJ57" s="94"/>
      <c r="AK57" s="94"/>
    </row>
    <row r="58" spans="4:37" x14ac:dyDescent="0.25">
      <c r="D58" s="76"/>
      <c r="E58" s="76"/>
      <c r="F58" s="76"/>
      <c r="G58" s="76"/>
      <c r="H58" s="76"/>
      <c r="I58" s="76"/>
      <c r="J58" s="76"/>
      <c r="K58" s="76"/>
      <c r="L58" s="76"/>
      <c r="M58" s="94"/>
      <c r="N58" s="76"/>
      <c r="O58" s="76"/>
      <c r="P58" s="76"/>
      <c r="Q58" s="94"/>
      <c r="R58" s="76"/>
      <c r="S58" s="76"/>
      <c r="T58" s="76"/>
      <c r="U58" s="94"/>
      <c r="V58" s="76"/>
      <c r="W58" s="76"/>
      <c r="X58" s="76"/>
      <c r="Y58" s="94"/>
      <c r="Z58" s="76"/>
      <c r="AA58" s="76"/>
      <c r="AB58" s="76"/>
      <c r="AC58" s="94"/>
      <c r="AD58" s="76"/>
      <c r="AE58" s="76"/>
      <c r="AF58" s="76"/>
      <c r="AG58" s="76"/>
      <c r="AH58" s="76"/>
      <c r="AI58" s="76"/>
      <c r="AJ58" s="94"/>
      <c r="AK58" s="94"/>
    </row>
    <row r="59" spans="4:37" x14ac:dyDescent="0.25">
      <c r="D59" s="76"/>
      <c r="E59" s="76"/>
      <c r="F59" s="76"/>
      <c r="G59" s="76"/>
      <c r="H59" s="76"/>
      <c r="I59" s="76"/>
      <c r="J59" s="76"/>
      <c r="K59" s="76"/>
      <c r="L59" s="76"/>
      <c r="M59" s="94"/>
      <c r="N59" s="76"/>
      <c r="O59" s="76"/>
      <c r="P59" s="76"/>
      <c r="Q59" s="94"/>
      <c r="R59" s="76"/>
      <c r="S59" s="76"/>
      <c r="T59" s="76"/>
      <c r="U59" s="94"/>
      <c r="V59" s="76"/>
      <c r="W59" s="76"/>
      <c r="X59" s="76"/>
      <c r="Y59" s="94"/>
      <c r="Z59" s="76"/>
      <c r="AA59" s="76"/>
      <c r="AB59" s="76"/>
      <c r="AC59" s="94"/>
      <c r="AD59" s="76"/>
      <c r="AE59" s="76"/>
      <c r="AF59" s="76"/>
      <c r="AG59" s="76"/>
      <c r="AH59" s="76"/>
      <c r="AI59" s="76"/>
      <c r="AJ59" s="94"/>
      <c r="AK59" s="94"/>
    </row>
    <row r="60" spans="4:37" x14ac:dyDescent="0.25">
      <c r="D60" s="76"/>
      <c r="E60" s="76"/>
      <c r="F60" s="76"/>
      <c r="G60" s="76"/>
      <c r="H60" s="76"/>
      <c r="I60" s="76"/>
      <c r="J60" s="76"/>
      <c r="K60" s="76"/>
      <c r="L60" s="76"/>
      <c r="M60" s="94"/>
      <c r="N60" s="76"/>
      <c r="O60" s="76"/>
      <c r="P60" s="76"/>
      <c r="Q60" s="94"/>
      <c r="R60" s="76"/>
      <c r="S60" s="76"/>
      <c r="T60" s="76"/>
      <c r="U60" s="94"/>
      <c r="V60" s="76"/>
      <c r="W60" s="76"/>
      <c r="X60" s="76"/>
      <c r="Y60" s="94"/>
      <c r="Z60" s="76"/>
      <c r="AA60" s="76"/>
      <c r="AB60" s="76"/>
      <c r="AC60" s="94"/>
      <c r="AD60" s="76"/>
      <c r="AE60" s="76"/>
      <c r="AF60" s="76"/>
      <c r="AG60" s="76"/>
      <c r="AH60" s="76"/>
      <c r="AI60" s="76"/>
      <c r="AJ60" s="94"/>
      <c r="AK60" s="94"/>
    </row>
    <row r="61" spans="4:37" x14ac:dyDescent="0.25">
      <c r="D61" s="76"/>
      <c r="E61" s="76"/>
      <c r="F61" s="76"/>
      <c r="G61" s="76"/>
      <c r="H61" s="76"/>
      <c r="I61" s="76"/>
      <c r="J61" s="76"/>
      <c r="K61" s="76"/>
      <c r="L61" s="76"/>
      <c r="M61" s="94"/>
      <c r="N61" s="76"/>
      <c r="O61" s="76"/>
      <c r="P61" s="76"/>
      <c r="Q61" s="94"/>
      <c r="R61" s="76"/>
      <c r="S61" s="76"/>
      <c r="T61" s="76"/>
      <c r="U61" s="94"/>
      <c r="V61" s="76"/>
      <c r="W61" s="76"/>
      <c r="X61" s="76"/>
      <c r="Y61" s="94"/>
      <c r="Z61" s="76"/>
      <c r="AA61" s="76"/>
      <c r="AB61" s="76"/>
      <c r="AC61" s="94"/>
      <c r="AD61" s="76"/>
      <c r="AE61" s="76"/>
      <c r="AF61" s="76"/>
      <c r="AG61" s="76"/>
      <c r="AH61" s="76"/>
      <c r="AI61" s="76"/>
      <c r="AJ61" s="94"/>
      <c r="AK61" s="94"/>
    </row>
    <row r="62" spans="4:37" x14ac:dyDescent="0.25">
      <c r="D62" s="76"/>
      <c r="E62" s="76"/>
      <c r="F62" s="76"/>
      <c r="G62" s="76"/>
      <c r="H62" s="76"/>
      <c r="I62" s="76"/>
      <c r="J62" s="76"/>
      <c r="K62" s="76"/>
      <c r="L62" s="76"/>
      <c r="M62" s="94"/>
      <c r="N62" s="76"/>
      <c r="O62" s="76"/>
      <c r="P62" s="76"/>
      <c r="Q62" s="94"/>
      <c r="R62" s="76"/>
      <c r="S62" s="76"/>
      <c r="T62" s="76"/>
      <c r="U62" s="94"/>
      <c r="V62" s="76"/>
      <c r="W62" s="76"/>
      <c r="X62" s="76"/>
      <c r="Y62" s="94"/>
      <c r="Z62" s="76"/>
      <c r="AA62" s="76"/>
      <c r="AB62" s="76"/>
      <c r="AC62" s="94"/>
      <c r="AD62" s="76"/>
      <c r="AE62" s="76"/>
      <c r="AF62" s="76"/>
      <c r="AG62" s="76"/>
      <c r="AH62" s="76"/>
      <c r="AI62" s="76"/>
      <c r="AJ62" s="94"/>
      <c r="AK62" s="94"/>
    </row>
    <row r="63" spans="4:37" x14ac:dyDescent="0.25">
      <c r="D63" s="76"/>
      <c r="E63" s="76"/>
      <c r="F63" s="76"/>
      <c r="G63" s="76"/>
      <c r="H63" s="76"/>
      <c r="I63" s="76"/>
      <c r="J63" s="76"/>
      <c r="K63" s="76"/>
      <c r="L63" s="76"/>
      <c r="M63" s="94"/>
      <c r="N63" s="76"/>
      <c r="O63" s="76"/>
      <c r="P63" s="76"/>
      <c r="Q63" s="94"/>
      <c r="R63" s="76"/>
      <c r="S63" s="76"/>
      <c r="T63" s="76"/>
      <c r="U63" s="94"/>
      <c r="V63" s="76"/>
      <c r="W63" s="76"/>
      <c r="X63" s="76"/>
      <c r="Y63" s="94"/>
      <c r="Z63" s="76"/>
      <c r="AA63" s="76"/>
      <c r="AB63" s="76"/>
      <c r="AC63" s="94"/>
      <c r="AD63" s="76"/>
      <c r="AE63" s="76"/>
      <c r="AF63" s="76"/>
      <c r="AG63" s="76"/>
      <c r="AH63" s="76"/>
      <c r="AI63" s="76"/>
      <c r="AJ63" s="94"/>
      <c r="AK63" s="94"/>
    </row>
    <row r="64" spans="4:37" x14ac:dyDescent="0.25">
      <c r="D64" s="76"/>
      <c r="E64" s="76"/>
      <c r="F64" s="76"/>
      <c r="G64" s="76"/>
      <c r="H64" s="76"/>
      <c r="I64" s="76"/>
      <c r="J64" s="76"/>
      <c r="K64" s="76"/>
      <c r="L64" s="76"/>
      <c r="M64" s="94"/>
      <c r="N64" s="76"/>
      <c r="O64" s="76"/>
      <c r="P64" s="76"/>
      <c r="Q64" s="94"/>
      <c r="R64" s="76"/>
      <c r="S64" s="76"/>
      <c r="T64" s="76"/>
      <c r="U64" s="94"/>
      <c r="V64" s="76"/>
      <c r="W64" s="76"/>
      <c r="X64" s="76"/>
      <c r="Y64" s="94"/>
      <c r="Z64" s="76"/>
      <c r="AA64" s="76"/>
      <c r="AB64" s="76"/>
      <c r="AC64" s="94"/>
      <c r="AD64" s="76"/>
      <c r="AE64" s="76"/>
      <c r="AF64" s="76"/>
      <c r="AG64" s="76"/>
      <c r="AH64" s="76"/>
      <c r="AI64" s="76"/>
      <c r="AJ64" s="94"/>
      <c r="AK64" s="94"/>
    </row>
    <row r="65" spans="4:37" x14ac:dyDescent="0.25">
      <c r="D65" s="76"/>
      <c r="E65" s="76"/>
      <c r="F65" s="76"/>
      <c r="G65" s="76"/>
      <c r="H65" s="76"/>
      <c r="I65" s="76"/>
      <c r="J65" s="76"/>
      <c r="K65" s="76"/>
      <c r="L65" s="76"/>
      <c r="M65" s="94"/>
      <c r="N65" s="76"/>
      <c r="O65" s="76"/>
      <c r="P65" s="76"/>
      <c r="Q65" s="94"/>
      <c r="R65" s="76"/>
      <c r="S65" s="76"/>
      <c r="T65" s="76"/>
      <c r="U65" s="94"/>
      <c r="V65" s="76"/>
      <c r="W65" s="76"/>
      <c r="X65" s="76"/>
      <c r="Y65" s="94"/>
      <c r="Z65" s="76"/>
      <c r="AA65" s="76"/>
      <c r="AB65" s="76"/>
      <c r="AC65" s="94"/>
      <c r="AD65" s="76"/>
      <c r="AE65" s="76"/>
      <c r="AF65" s="76"/>
      <c r="AG65" s="76"/>
      <c r="AH65" s="76"/>
      <c r="AI65" s="76"/>
      <c r="AJ65" s="94"/>
      <c r="AK65" s="94"/>
    </row>
    <row r="66" spans="4:37" x14ac:dyDescent="0.25">
      <c r="D66" s="76"/>
      <c r="E66" s="76"/>
      <c r="F66" s="76"/>
      <c r="G66" s="76"/>
      <c r="H66" s="76"/>
      <c r="I66" s="76"/>
      <c r="J66" s="76"/>
      <c r="K66" s="76"/>
      <c r="L66" s="76"/>
      <c r="M66" s="94"/>
      <c r="N66" s="76"/>
      <c r="O66" s="76"/>
      <c r="P66" s="76"/>
      <c r="Q66" s="94"/>
      <c r="R66" s="76"/>
      <c r="S66" s="76"/>
      <c r="T66" s="76"/>
      <c r="U66" s="94"/>
      <c r="V66" s="76"/>
      <c r="W66" s="76"/>
      <c r="X66" s="76"/>
      <c r="Y66" s="94"/>
      <c r="Z66" s="76"/>
      <c r="AA66" s="76"/>
      <c r="AB66" s="76"/>
      <c r="AC66" s="94"/>
      <c r="AD66" s="76"/>
      <c r="AE66" s="76"/>
      <c r="AF66" s="76"/>
      <c r="AG66" s="76"/>
      <c r="AH66" s="76"/>
      <c r="AI66" s="76"/>
      <c r="AJ66" s="94"/>
      <c r="AK66" s="94"/>
    </row>
    <row r="67" spans="4:37" x14ac:dyDescent="0.25">
      <c r="D67" s="76"/>
      <c r="E67" s="76"/>
      <c r="F67" s="76"/>
      <c r="G67" s="76"/>
      <c r="H67" s="76"/>
      <c r="I67" s="76"/>
      <c r="J67" s="76"/>
      <c r="K67" s="76"/>
      <c r="L67" s="76"/>
      <c r="M67" s="94"/>
      <c r="N67" s="76"/>
      <c r="O67" s="76"/>
      <c r="P67" s="76"/>
      <c r="Q67" s="94"/>
      <c r="R67" s="76"/>
      <c r="S67" s="76"/>
      <c r="T67" s="76"/>
      <c r="U67" s="94"/>
      <c r="V67" s="76"/>
      <c r="W67" s="76"/>
      <c r="X67" s="76"/>
      <c r="Y67" s="94"/>
      <c r="Z67" s="76"/>
      <c r="AA67" s="76"/>
      <c r="AB67" s="76"/>
      <c r="AC67" s="94"/>
      <c r="AD67" s="76"/>
      <c r="AE67" s="76"/>
      <c r="AF67" s="76"/>
      <c r="AG67" s="76"/>
      <c r="AH67" s="76"/>
      <c r="AI67" s="76"/>
      <c r="AJ67" s="94"/>
      <c r="AK67" s="94"/>
    </row>
    <row r="68" spans="4:37" x14ac:dyDescent="0.25">
      <c r="D68" s="76"/>
      <c r="E68" s="76"/>
      <c r="F68" s="76"/>
      <c r="G68" s="76"/>
      <c r="H68" s="76"/>
      <c r="I68" s="76"/>
      <c r="J68" s="76"/>
      <c r="K68" s="76"/>
      <c r="L68" s="76"/>
      <c r="M68" s="94"/>
      <c r="N68" s="76"/>
      <c r="O68" s="76"/>
      <c r="P68" s="76"/>
      <c r="Q68" s="94"/>
      <c r="R68" s="76"/>
      <c r="S68" s="76"/>
      <c r="T68" s="76"/>
      <c r="U68" s="94"/>
      <c r="V68" s="76"/>
      <c r="W68" s="76"/>
      <c r="X68" s="76"/>
      <c r="Y68" s="94"/>
      <c r="Z68" s="76"/>
      <c r="AA68" s="76"/>
      <c r="AB68" s="76"/>
      <c r="AC68" s="94"/>
      <c r="AD68" s="76"/>
      <c r="AE68" s="76"/>
      <c r="AF68" s="76"/>
      <c r="AG68" s="76"/>
      <c r="AH68" s="76"/>
      <c r="AI68" s="76"/>
      <c r="AJ68" s="94"/>
      <c r="AK68" s="94"/>
    </row>
    <row r="69" spans="4:37" x14ac:dyDescent="0.25">
      <c r="D69" s="76"/>
      <c r="E69" s="76"/>
      <c r="F69" s="76"/>
      <c r="G69" s="76"/>
      <c r="H69" s="76"/>
      <c r="I69" s="76"/>
      <c r="J69" s="76"/>
      <c r="K69" s="76"/>
      <c r="L69" s="76"/>
      <c r="M69" s="94"/>
      <c r="N69" s="76"/>
      <c r="O69" s="76"/>
      <c r="P69" s="76"/>
      <c r="Q69" s="94"/>
      <c r="R69" s="76"/>
      <c r="S69" s="76"/>
      <c r="T69" s="76"/>
      <c r="U69" s="94"/>
      <c r="V69" s="76"/>
      <c r="W69" s="76"/>
      <c r="X69" s="76"/>
      <c r="Y69" s="94"/>
      <c r="Z69" s="76"/>
      <c r="AA69" s="76"/>
      <c r="AB69" s="76"/>
      <c r="AC69" s="94"/>
      <c r="AD69" s="76"/>
      <c r="AE69" s="76"/>
      <c r="AF69" s="76"/>
      <c r="AG69" s="76"/>
      <c r="AH69" s="76"/>
      <c r="AI69" s="76"/>
      <c r="AJ69" s="94"/>
      <c r="AK69" s="94"/>
    </row>
    <row r="70" spans="4:37" x14ac:dyDescent="0.25">
      <c r="D70" s="76"/>
      <c r="E70" s="76"/>
      <c r="F70" s="76"/>
      <c r="G70" s="76"/>
      <c r="H70" s="76"/>
      <c r="I70" s="76"/>
      <c r="J70" s="76"/>
      <c r="K70" s="76"/>
      <c r="L70" s="76"/>
      <c r="M70" s="94"/>
      <c r="N70" s="76"/>
      <c r="O70" s="76"/>
      <c r="P70" s="76"/>
      <c r="Q70" s="94"/>
      <c r="R70" s="76"/>
      <c r="S70" s="76"/>
      <c r="T70" s="76"/>
      <c r="U70" s="94"/>
      <c r="V70" s="76"/>
      <c r="W70" s="76"/>
      <c r="X70" s="76"/>
      <c r="Y70" s="94"/>
      <c r="Z70" s="76"/>
      <c r="AA70" s="76"/>
      <c r="AB70" s="76"/>
      <c r="AC70" s="94"/>
      <c r="AD70" s="76"/>
      <c r="AE70" s="76"/>
      <c r="AF70" s="76"/>
      <c r="AG70" s="76"/>
      <c r="AH70" s="76"/>
      <c r="AI70" s="76"/>
      <c r="AJ70" s="94"/>
      <c r="AK70" s="94"/>
    </row>
    <row r="71" spans="4:37" x14ac:dyDescent="0.25">
      <c r="D71" s="76"/>
      <c r="E71" s="76"/>
      <c r="F71" s="76"/>
      <c r="G71" s="76"/>
      <c r="H71" s="76"/>
      <c r="I71" s="76"/>
      <c r="J71" s="76"/>
      <c r="K71" s="76"/>
      <c r="L71" s="76"/>
      <c r="M71" s="94"/>
      <c r="N71" s="76"/>
      <c r="O71" s="76"/>
      <c r="P71" s="76"/>
      <c r="Q71" s="94"/>
      <c r="R71" s="76"/>
      <c r="S71" s="76"/>
      <c r="T71" s="76"/>
      <c r="U71" s="94"/>
      <c r="V71" s="76"/>
      <c r="W71" s="76"/>
      <c r="X71" s="76"/>
      <c r="Y71" s="94"/>
      <c r="Z71" s="76"/>
      <c r="AA71" s="76"/>
      <c r="AB71" s="76"/>
      <c r="AC71" s="94"/>
      <c r="AD71" s="76"/>
      <c r="AE71" s="76"/>
      <c r="AF71" s="76"/>
      <c r="AG71" s="76"/>
      <c r="AH71" s="76"/>
      <c r="AI71" s="76"/>
      <c r="AJ71" s="94"/>
      <c r="AK71" s="94"/>
    </row>
    <row r="72" spans="4:37" x14ac:dyDescent="0.25">
      <c r="D72" s="76"/>
      <c r="E72" s="76"/>
      <c r="F72" s="76"/>
      <c r="G72" s="76"/>
      <c r="H72" s="76"/>
      <c r="I72" s="76"/>
      <c r="J72" s="76"/>
      <c r="K72" s="76"/>
      <c r="L72" s="76"/>
      <c r="M72" s="94"/>
      <c r="N72" s="76"/>
      <c r="O72" s="76"/>
      <c r="P72" s="76"/>
      <c r="Q72" s="94"/>
      <c r="R72" s="76"/>
      <c r="S72" s="76"/>
      <c r="T72" s="76"/>
      <c r="U72" s="94"/>
      <c r="V72" s="76"/>
      <c r="W72" s="76"/>
      <c r="X72" s="76"/>
      <c r="Y72" s="94"/>
      <c r="Z72" s="76"/>
      <c r="AA72" s="76"/>
      <c r="AB72" s="76"/>
      <c r="AC72" s="94"/>
      <c r="AD72" s="76"/>
      <c r="AE72" s="76"/>
      <c r="AF72" s="76"/>
      <c r="AG72" s="76"/>
      <c r="AH72" s="76"/>
      <c r="AI72" s="76"/>
      <c r="AJ72" s="94"/>
      <c r="AK72" s="94"/>
    </row>
    <row r="73" spans="4:37" x14ac:dyDescent="0.25">
      <c r="D73" s="76"/>
      <c r="E73" s="76"/>
      <c r="F73" s="76"/>
      <c r="G73" s="76"/>
      <c r="H73" s="76"/>
      <c r="I73" s="76"/>
      <c r="J73" s="76"/>
      <c r="K73" s="76"/>
      <c r="L73" s="76"/>
      <c r="M73" s="94"/>
      <c r="N73" s="76"/>
      <c r="O73" s="76"/>
      <c r="P73" s="76"/>
      <c r="Q73" s="94"/>
      <c r="R73" s="76"/>
      <c r="S73" s="76"/>
      <c r="T73" s="76"/>
      <c r="U73" s="94"/>
      <c r="V73" s="76"/>
      <c r="W73" s="76"/>
      <c r="X73" s="76"/>
      <c r="Y73" s="94"/>
      <c r="Z73" s="76"/>
      <c r="AA73" s="76"/>
      <c r="AB73" s="76"/>
      <c r="AC73" s="94"/>
      <c r="AD73" s="76"/>
      <c r="AE73" s="76"/>
      <c r="AF73" s="76"/>
      <c r="AG73" s="76"/>
      <c r="AH73" s="76"/>
      <c r="AI73" s="76"/>
      <c r="AJ73" s="94"/>
      <c r="AK73" s="94"/>
    </row>
    <row r="74" spans="4:37" x14ac:dyDescent="0.25">
      <c r="D74" s="76"/>
      <c r="E74" s="76"/>
      <c r="F74" s="76"/>
      <c r="G74" s="76"/>
      <c r="H74" s="76"/>
      <c r="I74" s="76"/>
      <c r="J74" s="76"/>
      <c r="K74" s="76"/>
      <c r="L74" s="76"/>
      <c r="M74" s="94"/>
      <c r="N74" s="76"/>
      <c r="O74" s="76"/>
      <c r="P74" s="76"/>
      <c r="Q74" s="94"/>
      <c r="R74" s="76"/>
      <c r="S74" s="76"/>
      <c r="T74" s="76"/>
      <c r="U74" s="94"/>
      <c r="V74" s="76"/>
      <c r="W74" s="76"/>
      <c r="X74" s="76"/>
      <c r="Y74" s="94"/>
      <c r="Z74" s="76"/>
      <c r="AA74" s="76"/>
      <c r="AB74" s="76"/>
      <c r="AC74" s="94"/>
      <c r="AD74" s="76"/>
      <c r="AE74" s="76"/>
      <c r="AF74" s="76"/>
      <c r="AG74" s="76"/>
      <c r="AH74" s="76"/>
      <c r="AI74" s="76"/>
      <c r="AJ74" s="94"/>
      <c r="AK74" s="94"/>
    </row>
    <row r="75" spans="4:37" x14ac:dyDescent="0.25">
      <c r="D75" s="76"/>
      <c r="E75" s="76"/>
      <c r="F75" s="76"/>
      <c r="G75" s="76"/>
      <c r="H75" s="76"/>
      <c r="I75" s="76"/>
      <c r="J75" s="76"/>
      <c r="K75" s="76"/>
      <c r="L75" s="76"/>
      <c r="M75" s="94"/>
      <c r="N75" s="76"/>
      <c r="O75" s="76"/>
      <c r="P75" s="76"/>
      <c r="Q75" s="94"/>
      <c r="R75" s="76"/>
      <c r="S75" s="76"/>
      <c r="T75" s="76"/>
      <c r="U75" s="94"/>
      <c r="V75" s="76"/>
      <c r="W75" s="76"/>
      <c r="X75" s="76"/>
      <c r="Y75" s="94"/>
      <c r="Z75" s="76"/>
      <c r="AA75" s="76"/>
      <c r="AB75" s="76"/>
      <c r="AC75" s="94"/>
      <c r="AD75" s="76"/>
      <c r="AE75" s="76"/>
      <c r="AF75" s="76"/>
      <c r="AG75" s="76"/>
      <c r="AH75" s="76"/>
      <c r="AI75" s="76"/>
      <c r="AJ75" s="94"/>
      <c r="AK75" s="94"/>
    </row>
    <row r="76" spans="4:37" x14ac:dyDescent="0.25">
      <c r="D76" s="76"/>
      <c r="E76" s="76"/>
      <c r="F76" s="76"/>
      <c r="G76" s="76"/>
      <c r="H76" s="76"/>
      <c r="I76" s="76"/>
      <c r="J76" s="76"/>
      <c r="K76" s="76"/>
      <c r="L76" s="76"/>
      <c r="M76" s="94"/>
      <c r="N76" s="76"/>
      <c r="O76" s="76"/>
      <c r="P76" s="76"/>
      <c r="Q76" s="94"/>
      <c r="R76" s="76"/>
      <c r="S76" s="76"/>
      <c r="T76" s="76"/>
      <c r="U76" s="94"/>
      <c r="V76" s="76"/>
      <c r="W76" s="76"/>
      <c r="X76" s="76"/>
      <c r="Y76" s="94"/>
      <c r="Z76" s="76"/>
      <c r="AA76" s="76"/>
      <c r="AB76" s="76"/>
      <c r="AC76" s="94"/>
      <c r="AD76" s="76"/>
      <c r="AE76" s="76"/>
      <c r="AF76" s="76"/>
      <c r="AG76" s="76"/>
      <c r="AH76" s="76"/>
      <c r="AI76" s="76"/>
      <c r="AJ76" s="94"/>
      <c r="AK76" s="94"/>
    </row>
    <row r="77" spans="4:37" x14ac:dyDescent="0.25">
      <c r="D77" s="76"/>
      <c r="E77" s="76"/>
      <c r="F77" s="76"/>
      <c r="G77" s="76"/>
      <c r="H77" s="76"/>
      <c r="I77" s="76"/>
      <c r="J77" s="76"/>
      <c r="K77" s="76"/>
      <c r="L77" s="76"/>
      <c r="M77" s="94"/>
      <c r="N77" s="76"/>
      <c r="O77" s="76"/>
      <c r="P77" s="76"/>
      <c r="Q77" s="94"/>
      <c r="R77" s="76"/>
      <c r="S77" s="76"/>
      <c r="T77" s="76"/>
      <c r="U77" s="94"/>
      <c r="V77" s="76"/>
      <c r="W77" s="76"/>
      <c r="X77" s="76"/>
      <c r="Y77" s="94"/>
      <c r="Z77" s="76"/>
      <c r="AA77" s="76"/>
      <c r="AB77" s="76"/>
      <c r="AC77" s="94"/>
      <c r="AD77" s="76"/>
      <c r="AE77" s="76"/>
      <c r="AF77" s="76"/>
      <c r="AG77" s="76"/>
      <c r="AH77" s="76"/>
      <c r="AI77" s="76"/>
      <c r="AJ77" s="94"/>
      <c r="AK77" s="94"/>
    </row>
    <row r="78" spans="4:37" x14ac:dyDescent="0.25">
      <c r="D78" s="76"/>
      <c r="E78" s="76"/>
      <c r="F78" s="76"/>
      <c r="G78" s="76"/>
      <c r="H78" s="76"/>
      <c r="I78" s="76"/>
      <c r="J78" s="76"/>
      <c r="K78" s="76"/>
      <c r="L78" s="76"/>
      <c r="M78" s="94"/>
      <c r="N78" s="76"/>
      <c r="O78" s="76"/>
      <c r="P78" s="76"/>
      <c r="Q78" s="94"/>
      <c r="R78" s="76"/>
      <c r="S78" s="76"/>
      <c r="T78" s="76"/>
      <c r="U78" s="94"/>
      <c r="V78" s="76"/>
      <c r="W78" s="76"/>
      <c r="X78" s="76"/>
      <c r="Y78" s="94"/>
      <c r="Z78" s="76"/>
      <c r="AA78" s="76"/>
      <c r="AB78" s="76"/>
      <c r="AC78" s="94"/>
      <c r="AD78" s="76"/>
      <c r="AE78" s="76"/>
      <c r="AF78" s="76"/>
      <c r="AG78" s="76"/>
      <c r="AH78" s="76"/>
      <c r="AI78" s="76"/>
      <c r="AJ78" s="94"/>
      <c r="AK78" s="94"/>
    </row>
    <row r="79" spans="4:37" x14ac:dyDescent="0.25">
      <c r="D79" s="76"/>
      <c r="E79" s="76"/>
      <c r="F79" s="76"/>
      <c r="G79" s="76"/>
      <c r="H79" s="76"/>
      <c r="I79" s="76"/>
      <c r="J79" s="76"/>
      <c r="K79" s="76"/>
      <c r="L79" s="76"/>
      <c r="M79" s="94"/>
      <c r="N79" s="76"/>
      <c r="O79" s="76"/>
      <c r="P79" s="76"/>
      <c r="Q79" s="94"/>
      <c r="R79" s="76"/>
      <c r="S79" s="76"/>
      <c r="T79" s="76"/>
      <c r="U79" s="94"/>
      <c r="V79" s="76"/>
      <c r="W79" s="76"/>
      <c r="X79" s="76"/>
      <c r="Y79" s="94"/>
      <c r="Z79" s="76"/>
      <c r="AA79" s="76"/>
      <c r="AB79" s="76"/>
      <c r="AC79" s="94"/>
      <c r="AD79" s="76"/>
      <c r="AE79" s="76"/>
      <c r="AF79" s="76"/>
      <c r="AG79" s="76"/>
      <c r="AH79" s="76"/>
      <c r="AI79" s="76"/>
      <c r="AJ79" s="94"/>
      <c r="AK79" s="94"/>
    </row>
    <row r="80" spans="4:37" x14ac:dyDescent="0.25">
      <c r="D80" s="76"/>
      <c r="E80" s="76"/>
      <c r="F80" s="76"/>
      <c r="G80" s="76"/>
      <c r="H80" s="76"/>
      <c r="I80" s="76"/>
      <c r="J80" s="76"/>
      <c r="K80" s="76"/>
      <c r="L80" s="76"/>
      <c r="M80" s="94"/>
      <c r="N80" s="76"/>
      <c r="O80" s="76"/>
      <c r="P80" s="76"/>
      <c r="Q80" s="94"/>
      <c r="R80" s="76"/>
      <c r="S80" s="76"/>
      <c r="T80" s="76"/>
      <c r="U80" s="94"/>
      <c r="V80" s="76"/>
      <c r="W80" s="76"/>
      <c r="X80" s="76"/>
      <c r="Y80" s="94"/>
      <c r="Z80" s="76"/>
      <c r="AA80" s="76"/>
      <c r="AB80" s="76"/>
      <c r="AC80" s="94"/>
      <c r="AD80" s="76"/>
      <c r="AE80" s="76"/>
      <c r="AF80" s="76"/>
      <c r="AG80" s="76"/>
      <c r="AH80" s="76"/>
      <c r="AI80" s="76"/>
      <c r="AJ80" s="94"/>
      <c r="AK80" s="94"/>
    </row>
    <row r="81" spans="4:37" x14ac:dyDescent="0.25">
      <c r="D81" s="76"/>
      <c r="E81" s="76"/>
      <c r="F81" s="76"/>
      <c r="G81" s="76"/>
      <c r="H81" s="76"/>
      <c r="I81" s="76"/>
      <c r="J81" s="76"/>
      <c r="K81" s="76"/>
      <c r="L81" s="76"/>
      <c r="M81" s="94"/>
      <c r="N81" s="76"/>
      <c r="O81" s="76"/>
      <c r="P81" s="76"/>
      <c r="Q81" s="94"/>
      <c r="R81" s="76"/>
      <c r="S81" s="76"/>
      <c r="T81" s="76"/>
      <c r="U81" s="94"/>
      <c r="V81" s="76"/>
      <c r="W81" s="76"/>
      <c r="X81" s="76"/>
      <c r="Y81" s="94"/>
      <c r="Z81" s="76"/>
      <c r="AA81" s="76"/>
      <c r="AB81" s="76"/>
      <c r="AC81" s="94"/>
      <c r="AD81" s="76"/>
      <c r="AE81" s="76"/>
      <c r="AF81" s="76"/>
      <c r="AG81" s="76"/>
      <c r="AH81" s="76"/>
      <c r="AI81" s="76"/>
      <c r="AJ81" s="94"/>
      <c r="AK81" s="94"/>
    </row>
  </sheetData>
  <mergeCells count="10">
    <mergeCell ref="V4:Y4"/>
    <mergeCell ref="Z4:AC4"/>
    <mergeCell ref="AD4:AJ4"/>
    <mergeCell ref="B2:AK2"/>
    <mergeCell ref="B3:AK3"/>
    <mergeCell ref="D4:F4"/>
    <mergeCell ref="G4:I4"/>
    <mergeCell ref="J4:M4"/>
    <mergeCell ref="N4:Q4"/>
    <mergeCell ref="R4:U4"/>
  </mergeCells>
  <printOptions horizontalCentered="1"/>
  <pageMargins left="0.05" right="0.05" top="0.59055118110236204" bottom="0.59055118110236204" header="0.31496062992126" footer="0.31496062992126"/>
  <pageSetup paperSize="9" scale="40" orientation="landscape" r:id="rId1"/>
  <rowBreaks count="1" manualBreakCount="1">
    <brk id="45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K81"/>
  <sheetViews>
    <sheetView showGridLines="0" workbookViewId="0">
      <selection activeCell="AJ9" sqref="AJ9:AK81"/>
    </sheetView>
  </sheetViews>
  <sheetFormatPr defaultRowHeight="12.5" x14ac:dyDescent="0.25"/>
  <cols>
    <col min="1" max="1" width="4.1796875" bestFit="1" customWidth="1"/>
    <col min="2" max="2" width="24" bestFit="1" customWidth="1"/>
    <col min="3" max="3" width="7.1796875" bestFit="1" customWidth="1"/>
    <col min="4" max="6" width="12.54296875" bestFit="1" customWidth="1"/>
    <col min="7" max="9" width="12.54296875" hidden="1" customWidth="1"/>
    <col min="10" max="12" width="12.54296875" bestFit="1" customWidth="1"/>
    <col min="13" max="13" width="14.1796875" bestFit="1" customWidth="1"/>
    <col min="14" max="16" width="12.54296875" bestFit="1" customWidth="1"/>
    <col min="17" max="17" width="14.1796875" bestFit="1" customWidth="1"/>
    <col min="18" max="25" width="12.54296875" hidden="1" customWidth="1"/>
    <col min="26" max="28" width="12.54296875" bestFit="1" customWidth="1"/>
    <col min="29" max="29" width="14.1796875" bestFit="1" customWidth="1"/>
    <col min="30" max="35" width="12.54296875" hidden="1" customWidth="1"/>
    <col min="36" max="36" width="14.1796875" hidden="1" customWidth="1"/>
    <col min="37" max="37" width="12.54296875" bestFit="1" customWidth="1"/>
  </cols>
  <sheetData>
    <row r="1" spans="1:37" ht="14.5" customHeight="1" x14ac:dyDescent="0.3">
      <c r="A1" s="1"/>
    </row>
    <row r="2" spans="1:37" ht="15.65" customHeight="1" x14ac:dyDescent="0.35">
      <c r="A2" s="2" t="s">
        <v>0</v>
      </c>
      <c r="B2" s="128" t="s">
        <v>42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9"/>
      <c r="AA2" s="129"/>
      <c r="AB2" s="129"/>
      <c r="AC2" s="129"/>
      <c r="AD2" s="129"/>
      <c r="AE2" s="129"/>
      <c r="AF2" s="129"/>
      <c r="AG2" s="129"/>
      <c r="AH2" s="129"/>
      <c r="AI2" s="129"/>
      <c r="AJ2" s="129"/>
      <c r="AK2" s="129"/>
    </row>
    <row r="3" spans="1:37" ht="14" x14ac:dyDescent="0.3">
      <c r="A3" s="1" t="s">
        <v>0</v>
      </c>
      <c r="B3" s="130" t="s">
        <v>2</v>
      </c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30"/>
      <c r="W3" s="130"/>
      <c r="X3" s="130"/>
      <c r="Y3" s="130"/>
      <c r="Z3" s="130"/>
      <c r="AA3" s="130"/>
      <c r="AB3" s="130"/>
      <c r="AC3" s="130"/>
      <c r="AD3" s="130"/>
      <c r="AE3" s="130"/>
      <c r="AF3" s="130"/>
      <c r="AG3" s="130"/>
      <c r="AH3" s="130"/>
      <c r="AI3" s="130"/>
      <c r="AJ3" s="130"/>
      <c r="AK3" s="130"/>
    </row>
    <row r="4" spans="1:37" ht="14.5" customHeight="1" x14ac:dyDescent="0.3">
      <c r="A4" s="3" t="s">
        <v>0</v>
      </c>
      <c r="B4" s="4" t="s">
        <v>0</v>
      </c>
      <c r="C4" s="5" t="s">
        <v>0</v>
      </c>
      <c r="D4" s="120" t="s">
        <v>3</v>
      </c>
      <c r="E4" s="120"/>
      <c r="F4" s="120"/>
      <c r="G4" s="120" t="s">
        <v>4</v>
      </c>
      <c r="H4" s="120"/>
      <c r="I4" s="120"/>
      <c r="J4" s="121" t="s">
        <v>5</v>
      </c>
      <c r="K4" s="122"/>
      <c r="L4" s="122"/>
      <c r="M4" s="123"/>
      <c r="N4" s="121" t="s">
        <v>6</v>
      </c>
      <c r="O4" s="124"/>
      <c r="P4" s="124"/>
      <c r="Q4" s="125"/>
      <c r="R4" s="121" t="s">
        <v>7</v>
      </c>
      <c r="S4" s="124"/>
      <c r="T4" s="124"/>
      <c r="U4" s="125"/>
      <c r="V4" s="121" t="s">
        <v>8</v>
      </c>
      <c r="W4" s="126"/>
      <c r="X4" s="126"/>
      <c r="Y4" s="127"/>
      <c r="Z4" s="121" t="s">
        <v>9</v>
      </c>
      <c r="AA4" s="122"/>
      <c r="AB4" s="122"/>
      <c r="AC4" s="123"/>
      <c r="AD4" s="121" t="s">
        <v>10</v>
      </c>
      <c r="AE4" s="122"/>
      <c r="AF4" s="122"/>
      <c r="AG4" s="122"/>
      <c r="AH4" s="122"/>
      <c r="AI4" s="122"/>
      <c r="AJ4" s="123"/>
      <c r="AK4" s="6"/>
    </row>
    <row r="5" spans="1:37" ht="43.15" customHeight="1" x14ac:dyDescent="0.3">
      <c r="A5" s="8" t="s">
        <v>0</v>
      </c>
      <c r="B5" s="9" t="s">
        <v>11</v>
      </c>
      <c r="C5" s="10" t="s">
        <v>12</v>
      </c>
      <c r="D5" s="11" t="s">
        <v>13</v>
      </c>
      <c r="E5" s="12" t="s">
        <v>14</v>
      </c>
      <c r="F5" s="13" t="s">
        <v>15</v>
      </c>
      <c r="G5" s="11" t="s">
        <v>13</v>
      </c>
      <c r="H5" s="12" t="s">
        <v>14</v>
      </c>
      <c r="I5" s="13" t="s">
        <v>15</v>
      </c>
      <c r="J5" s="11" t="s">
        <v>13</v>
      </c>
      <c r="K5" s="12" t="s">
        <v>14</v>
      </c>
      <c r="L5" s="12" t="s">
        <v>15</v>
      </c>
      <c r="M5" s="13" t="s">
        <v>16</v>
      </c>
      <c r="N5" s="11" t="s">
        <v>13</v>
      </c>
      <c r="O5" s="12" t="s">
        <v>14</v>
      </c>
      <c r="P5" s="14" t="s">
        <v>15</v>
      </c>
      <c r="Q5" s="15" t="s">
        <v>17</v>
      </c>
      <c r="R5" s="12" t="s">
        <v>13</v>
      </c>
      <c r="S5" s="12" t="s">
        <v>14</v>
      </c>
      <c r="T5" s="14" t="s">
        <v>15</v>
      </c>
      <c r="U5" s="15" t="s">
        <v>18</v>
      </c>
      <c r="V5" s="12" t="s">
        <v>13</v>
      </c>
      <c r="W5" s="12" t="s">
        <v>14</v>
      </c>
      <c r="X5" s="14" t="s">
        <v>15</v>
      </c>
      <c r="Y5" s="15" t="s">
        <v>19</v>
      </c>
      <c r="Z5" s="11" t="s">
        <v>13</v>
      </c>
      <c r="AA5" s="12" t="s">
        <v>14</v>
      </c>
      <c r="AB5" s="12" t="s">
        <v>15</v>
      </c>
      <c r="AC5" s="13" t="s">
        <v>20</v>
      </c>
      <c r="AD5" s="11" t="s">
        <v>13</v>
      </c>
      <c r="AE5" s="12" t="s">
        <v>14</v>
      </c>
      <c r="AF5" s="12" t="s">
        <v>15</v>
      </c>
      <c r="AG5" s="12" t="s">
        <v>0</v>
      </c>
      <c r="AH5" s="12" t="s">
        <v>0</v>
      </c>
      <c r="AI5" s="12" t="s">
        <v>0</v>
      </c>
      <c r="AJ5" s="16" t="s">
        <v>20</v>
      </c>
      <c r="AK5" s="17" t="s">
        <v>21</v>
      </c>
    </row>
    <row r="6" spans="1:37" ht="14.5" customHeight="1" x14ac:dyDescent="0.25">
      <c r="A6" s="46"/>
      <c r="B6" s="47"/>
      <c r="C6" s="48"/>
      <c r="D6" s="49"/>
      <c r="E6" s="50"/>
      <c r="F6" s="51"/>
      <c r="G6" s="49"/>
      <c r="H6" s="50"/>
      <c r="I6" s="51"/>
      <c r="J6" s="49"/>
      <c r="K6" s="50"/>
      <c r="L6" s="50"/>
      <c r="M6" s="51"/>
      <c r="N6" s="49"/>
      <c r="O6" s="50"/>
      <c r="P6" s="50"/>
      <c r="Q6" s="51"/>
      <c r="R6" s="49"/>
      <c r="S6" s="50"/>
      <c r="T6" s="50"/>
      <c r="U6" s="51"/>
      <c r="V6" s="49"/>
      <c r="W6" s="50"/>
      <c r="X6" s="50"/>
      <c r="Y6" s="51"/>
      <c r="Z6" s="49"/>
      <c r="AA6" s="50"/>
      <c r="AB6" s="50"/>
      <c r="AC6" s="51"/>
      <c r="AD6" s="49"/>
      <c r="AE6" s="50"/>
      <c r="AF6" s="50"/>
      <c r="AG6" s="50"/>
      <c r="AH6" s="50"/>
      <c r="AI6" s="51"/>
      <c r="AJ6" s="49"/>
      <c r="AK6" s="52"/>
    </row>
    <row r="7" spans="1:37" ht="14.5" customHeight="1" x14ac:dyDescent="0.3">
      <c r="A7" s="53" t="s">
        <v>0</v>
      </c>
      <c r="B7" s="54" t="s">
        <v>36</v>
      </c>
      <c r="C7" s="48"/>
      <c r="D7" s="49"/>
      <c r="E7" s="50"/>
      <c r="F7" s="51"/>
      <c r="G7" s="49"/>
      <c r="H7" s="50"/>
      <c r="I7" s="51"/>
      <c r="J7" s="49"/>
      <c r="K7" s="50"/>
      <c r="L7" s="50"/>
      <c r="M7" s="51"/>
      <c r="N7" s="49"/>
      <c r="O7" s="50"/>
      <c r="P7" s="50"/>
      <c r="Q7" s="51"/>
      <c r="R7" s="49"/>
      <c r="S7" s="50"/>
      <c r="T7" s="50"/>
      <c r="U7" s="51"/>
      <c r="V7" s="49"/>
      <c r="W7" s="50"/>
      <c r="X7" s="50"/>
      <c r="Y7" s="51"/>
      <c r="Z7" s="49"/>
      <c r="AA7" s="50"/>
      <c r="AB7" s="50"/>
      <c r="AC7" s="51"/>
      <c r="AD7" s="49"/>
      <c r="AE7" s="50"/>
      <c r="AF7" s="50"/>
      <c r="AG7" s="50"/>
      <c r="AH7" s="50"/>
      <c r="AI7" s="51"/>
      <c r="AJ7" s="49"/>
      <c r="AK7" s="52"/>
    </row>
    <row r="8" spans="1:37" ht="14.5" customHeight="1" x14ac:dyDescent="0.25">
      <c r="A8" s="46"/>
      <c r="B8" s="47"/>
      <c r="C8" s="48"/>
      <c r="D8" s="49"/>
      <c r="E8" s="50"/>
      <c r="F8" s="51"/>
      <c r="G8" s="49"/>
      <c r="H8" s="50"/>
      <c r="I8" s="51"/>
      <c r="J8" s="49"/>
      <c r="K8" s="50"/>
      <c r="L8" s="50"/>
      <c r="M8" s="51"/>
      <c r="N8" s="49"/>
      <c r="O8" s="50"/>
      <c r="P8" s="50"/>
      <c r="Q8" s="51"/>
      <c r="R8" s="49"/>
      <c r="S8" s="50"/>
      <c r="T8" s="50"/>
      <c r="U8" s="51"/>
      <c r="V8" s="49"/>
      <c r="W8" s="50"/>
      <c r="X8" s="50"/>
      <c r="Y8" s="51"/>
      <c r="Z8" s="49"/>
      <c r="AA8" s="50"/>
      <c r="AB8" s="50"/>
      <c r="AC8" s="51"/>
      <c r="AD8" s="49"/>
      <c r="AE8" s="50"/>
      <c r="AF8" s="50"/>
      <c r="AG8" s="50"/>
      <c r="AH8" s="50"/>
      <c r="AI8" s="51"/>
      <c r="AJ8" s="49"/>
      <c r="AK8" s="52"/>
    </row>
    <row r="9" spans="1:37" ht="13" x14ac:dyDescent="0.3">
      <c r="A9" s="55" t="s">
        <v>101</v>
      </c>
      <c r="B9" s="56" t="s">
        <v>517</v>
      </c>
      <c r="C9" s="57" t="s">
        <v>518</v>
      </c>
      <c r="D9" s="77">
        <v>646995069</v>
      </c>
      <c r="E9" s="78">
        <v>196471805</v>
      </c>
      <c r="F9" s="79">
        <f>$D9       +$E9</f>
        <v>843466874</v>
      </c>
      <c r="G9" s="77">
        <v>646995069</v>
      </c>
      <c r="H9" s="78">
        <v>211471805</v>
      </c>
      <c r="I9" s="79">
        <f>$G9       +$H9</f>
        <v>858466874</v>
      </c>
      <c r="J9" s="77">
        <v>237801515</v>
      </c>
      <c r="K9" s="78">
        <v>56565663</v>
      </c>
      <c r="L9" s="78">
        <f>$J9       +$K9</f>
        <v>294367178</v>
      </c>
      <c r="M9" s="95">
        <f>IF(($F9       =0),0,($L9       /$F9       ))</f>
        <v>0.3489967265744689</v>
      </c>
      <c r="N9" s="77">
        <v>212920252</v>
      </c>
      <c r="O9" s="78">
        <v>51814523</v>
      </c>
      <c r="P9" s="78">
        <f>$N9       +$O9</f>
        <v>264734775</v>
      </c>
      <c r="Q9" s="95">
        <f>IF(($F9       =0),0,($P9       /$F9       ))</f>
        <v>0.31386505286750599</v>
      </c>
      <c r="R9" s="77">
        <v>0</v>
      </c>
      <c r="S9" s="78">
        <v>0</v>
      </c>
      <c r="T9" s="78">
        <f>$R9       +$S9</f>
        <v>0</v>
      </c>
      <c r="U9" s="95">
        <f>IF(($I9       =0),0,($T9       /$I9       ))</f>
        <v>0</v>
      </c>
      <c r="V9" s="77">
        <v>0</v>
      </c>
      <c r="W9" s="78">
        <v>0</v>
      </c>
      <c r="X9" s="78">
        <f>$V9       +$W9</f>
        <v>0</v>
      </c>
      <c r="Y9" s="95">
        <f>IF(($I9       =0),0,($X9       /$I9       ))</f>
        <v>0</v>
      </c>
      <c r="Z9" s="77">
        <f>$J9       +$N9</f>
        <v>450721767</v>
      </c>
      <c r="AA9" s="78">
        <f>$K9       +$O9</f>
        <v>108380186</v>
      </c>
      <c r="AB9" s="78">
        <f>$Z9       +$AA9</f>
        <v>559101953</v>
      </c>
      <c r="AC9" s="95">
        <f>IF(($F9       =0),0,($AB9       /$F9       ))</f>
        <v>0.66286177944197489</v>
      </c>
      <c r="AD9" s="77">
        <v>344303609</v>
      </c>
      <c r="AE9" s="78">
        <v>77147680</v>
      </c>
      <c r="AF9" s="78">
        <f>$AD9       +$AE9</f>
        <v>421451289</v>
      </c>
      <c r="AG9" s="78">
        <v>866048268</v>
      </c>
      <c r="AH9" s="78">
        <v>906144152</v>
      </c>
      <c r="AI9" s="79">
        <v>706565764</v>
      </c>
      <c r="AJ9" s="114">
        <f>IF(($AG9       =0),0,($AI9       /$AG9       ))</f>
        <v>0.81585032856390405</v>
      </c>
      <c r="AK9" s="115">
        <f>IF(($AF9       =0),0,(($P9       /$AF9       )-1))</f>
        <v>-0.37184964927227926</v>
      </c>
    </row>
    <row r="10" spans="1:37" ht="13" x14ac:dyDescent="0.3">
      <c r="A10" s="55" t="s">
        <v>101</v>
      </c>
      <c r="B10" s="56" t="s">
        <v>85</v>
      </c>
      <c r="C10" s="57" t="s">
        <v>86</v>
      </c>
      <c r="D10" s="77">
        <v>2873017172</v>
      </c>
      <c r="E10" s="78">
        <v>373906000</v>
      </c>
      <c r="F10" s="79">
        <f t="shared" ref="F10:F35" si="0">$D10      +$E10</f>
        <v>3246923172</v>
      </c>
      <c r="G10" s="77">
        <v>2873017172</v>
      </c>
      <c r="H10" s="78">
        <v>373906000</v>
      </c>
      <c r="I10" s="79">
        <f t="shared" ref="I10:I35" si="1">$G10      +$H10</f>
        <v>3246923172</v>
      </c>
      <c r="J10" s="77">
        <v>960237307</v>
      </c>
      <c r="K10" s="78">
        <v>45946699</v>
      </c>
      <c r="L10" s="78">
        <f t="shared" ref="L10:L35" si="2">$J10      +$K10</f>
        <v>1006184006</v>
      </c>
      <c r="M10" s="95">
        <f t="shared" ref="M10:M35" si="3">IF(($F10      =0),0,($L10      /$F10      ))</f>
        <v>0.30988845522335629</v>
      </c>
      <c r="N10" s="77">
        <v>840013364</v>
      </c>
      <c r="O10" s="78">
        <v>109602739</v>
      </c>
      <c r="P10" s="78">
        <f t="shared" ref="P10:P35" si="4">$N10      +$O10</f>
        <v>949616103</v>
      </c>
      <c r="Q10" s="95">
        <f t="shared" ref="Q10:Q35" si="5">IF(($F10      =0),0,($P10      /$F10      ))</f>
        <v>0.29246645291427303</v>
      </c>
      <c r="R10" s="77">
        <v>0</v>
      </c>
      <c r="S10" s="78">
        <v>0</v>
      </c>
      <c r="T10" s="78">
        <f t="shared" ref="T10:T35" si="6">$R10      +$S10</f>
        <v>0</v>
      </c>
      <c r="U10" s="95">
        <f t="shared" ref="U10:U35" si="7">IF(($I10      =0),0,($T10      /$I10      ))</f>
        <v>0</v>
      </c>
      <c r="V10" s="77">
        <v>0</v>
      </c>
      <c r="W10" s="78">
        <v>0</v>
      </c>
      <c r="X10" s="78">
        <f t="shared" ref="X10:X35" si="8">$V10      +$W10</f>
        <v>0</v>
      </c>
      <c r="Y10" s="95">
        <f t="shared" ref="Y10:Y35" si="9">IF(($I10      =0),0,($X10      /$I10      ))</f>
        <v>0</v>
      </c>
      <c r="Z10" s="77">
        <f t="shared" ref="Z10:Z35" si="10">$J10      +$N10</f>
        <v>1800250671</v>
      </c>
      <c r="AA10" s="78">
        <f t="shared" ref="AA10:AA35" si="11">$K10      +$O10</f>
        <v>155549438</v>
      </c>
      <c r="AB10" s="78">
        <f t="shared" ref="AB10:AB35" si="12">$Z10      +$AA10</f>
        <v>1955800109</v>
      </c>
      <c r="AC10" s="95">
        <f t="shared" ref="AC10:AC35" si="13">IF(($F10      =0),0,($AB10      /$F10      ))</f>
        <v>0.60235490813762926</v>
      </c>
      <c r="AD10" s="77">
        <v>831119576</v>
      </c>
      <c r="AE10" s="78">
        <v>119893014</v>
      </c>
      <c r="AF10" s="78">
        <f t="shared" ref="AF10:AF35" si="14">$AD10      +$AE10</f>
        <v>951012590</v>
      </c>
      <c r="AG10" s="78">
        <v>3131961890</v>
      </c>
      <c r="AH10" s="78">
        <v>3372861053</v>
      </c>
      <c r="AI10" s="79">
        <v>1898552319</v>
      </c>
      <c r="AJ10" s="114">
        <f t="shared" ref="AJ10:AJ35" si="15">IF(($AG10      =0),0,($AI10      /$AG10      ))</f>
        <v>0.60618627738155528</v>
      </c>
      <c r="AK10" s="115">
        <f t="shared" ref="AK10:AK35" si="16">IF(($AF10      =0),0,(($P10      /$AF10      )-1))</f>
        <v>-1.4684211488724674E-3</v>
      </c>
    </row>
    <row r="11" spans="1:37" ht="13" x14ac:dyDescent="0.3">
      <c r="A11" s="55" t="s">
        <v>101</v>
      </c>
      <c r="B11" s="56" t="s">
        <v>87</v>
      </c>
      <c r="C11" s="57" t="s">
        <v>88</v>
      </c>
      <c r="D11" s="77">
        <v>6957366732</v>
      </c>
      <c r="E11" s="78">
        <v>482704389</v>
      </c>
      <c r="F11" s="79">
        <f t="shared" si="0"/>
        <v>7440071121</v>
      </c>
      <c r="G11" s="77">
        <v>6957366732</v>
      </c>
      <c r="H11" s="78">
        <v>482704389</v>
      </c>
      <c r="I11" s="79">
        <f t="shared" si="1"/>
        <v>7440071121</v>
      </c>
      <c r="J11" s="77">
        <v>1819485141</v>
      </c>
      <c r="K11" s="78">
        <v>43323766</v>
      </c>
      <c r="L11" s="78">
        <f t="shared" si="2"/>
        <v>1862808907</v>
      </c>
      <c r="M11" s="95">
        <f t="shared" si="3"/>
        <v>0.2503751478587512</v>
      </c>
      <c r="N11" s="77">
        <v>884138073</v>
      </c>
      <c r="O11" s="78">
        <v>90482868</v>
      </c>
      <c r="P11" s="78">
        <f t="shared" si="4"/>
        <v>974620941</v>
      </c>
      <c r="Q11" s="95">
        <f t="shared" si="5"/>
        <v>0.13099618607799057</v>
      </c>
      <c r="R11" s="77">
        <v>0</v>
      </c>
      <c r="S11" s="78">
        <v>0</v>
      </c>
      <c r="T11" s="78">
        <f t="shared" si="6"/>
        <v>0</v>
      </c>
      <c r="U11" s="95">
        <f t="shared" si="7"/>
        <v>0</v>
      </c>
      <c r="V11" s="77">
        <v>0</v>
      </c>
      <c r="W11" s="78">
        <v>0</v>
      </c>
      <c r="X11" s="78">
        <f t="shared" si="8"/>
        <v>0</v>
      </c>
      <c r="Y11" s="95">
        <f t="shared" si="9"/>
        <v>0</v>
      </c>
      <c r="Z11" s="77">
        <f t="shared" si="10"/>
        <v>2703623214</v>
      </c>
      <c r="AA11" s="78">
        <f t="shared" si="11"/>
        <v>133806634</v>
      </c>
      <c r="AB11" s="78">
        <f t="shared" si="12"/>
        <v>2837429848</v>
      </c>
      <c r="AC11" s="95">
        <f t="shared" si="13"/>
        <v>0.38137133393674183</v>
      </c>
      <c r="AD11" s="77">
        <v>1152638238</v>
      </c>
      <c r="AE11" s="78">
        <v>91048232</v>
      </c>
      <c r="AF11" s="78">
        <f t="shared" si="14"/>
        <v>1243686470</v>
      </c>
      <c r="AG11" s="78">
        <v>8714197054</v>
      </c>
      <c r="AH11" s="78">
        <v>8080465599</v>
      </c>
      <c r="AI11" s="79">
        <v>3180871635</v>
      </c>
      <c r="AJ11" s="114">
        <f t="shared" si="15"/>
        <v>0.36502177025477212</v>
      </c>
      <c r="AK11" s="115">
        <f t="shared" si="16"/>
        <v>-0.21634514444786068</v>
      </c>
    </row>
    <row r="12" spans="1:37" ht="13" x14ac:dyDescent="0.3">
      <c r="A12" s="55" t="s">
        <v>101</v>
      </c>
      <c r="B12" s="56" t="s">
        <v>519</v>
      </c>
      <c r="C12" s="57" t="s">
        <v>520</v>
      </c>
      <c r="D12" s="77">
        <v>302233192</v>
      </c>
      <c r="E12" s="78">
        <v>55009250</v>
      </c>
      <c r="F12" s="79">
        <f t="shared" si="0"/>
        <v>357242442</v>
      </c>
      <c r="G12" s="77">
        <v>302233192</v>
      </c>
      <c r="H12" s="78">
        <v>55009250</v>
      </c>
      <c r="I12" s="79">
        <f t="shared" si="1"/>
        <v>357242442</v>
      </c>
      <c r="J12" s="77">
        <v>9277515</v>
      </c>
      <c r="K12" s="78">
        <v>2707809</v>
      </c>
      <c r="L12" s="78">
        <f t="shared" si="2"/>
        <v>11985324</v>
      </c>
      <c r="M12" s="95">
        <f t="shared" si="3"/>
        <v>3.354955232334908E-2</v>
      </c>
      <c r="N12" s="77">
        <v>91147792</v>
      </c>
      <c r="O12" s="78">
        <v>4397918</v>
      </c>
      <c r="P12" s="78">
        <f t="shared" si="4"/>
        <v>95545710</v>
      </c>
      <c r="Q12" s="95">
        <f t="shared" si="5"/>
        <v>0.26745341193250494</v>
      </c>
      <c r="R12" s="77">
        <v>0</v>
      </c>
      <c r="S12" s="78">
        <v>0</v>
      </c>
      <c r="T12" s="78">
        <f t="shared" si="6"/>
        <v>0</v>
      </c>
      <c r="U12" s="95">
        <f t="shared" si="7"/>
        <v>0</v>
      </c>
      <c r="V12" s="77">
        <v>0</v>
      </c>
      <c r="W12" s="78">
        <v>0</v>
      </c>
      <c r="X12" s="78">
        <f t="shared" si="8"/>
        <v>0</v>
      </c>
      <c r="Y12" s="95">
        <f t="shared" si="9"/>
        <v>0</v>
      </c>
      <c r="Z12" s="77">
        <f t="shared" si="10"/>
        <v>100425307</v>
      </c>
      <c r="AA12" s="78">
        <f t="shared" si="11"/>
        <v>7105727</v>
      </c>
      <c r="AB12" s="78">
        <f t="shared" si="12"/>
        <v>107531034</v>
      </c>
      <c r="AC12" s="95">
        <f t="shared" si="13"/>
        <v>0.30100296425585399</v>
      </c>
      <c r="AD12" s="77">
        <v>78354047</v>
      </c>
      <c r="AE12" s="78">
        <v>25521743</v>
      </c>
      <c r="AF12" s="78">
        <f t="shared" si="14"/>
        <v>103875790</v>
      </c>
      <c r="AG12" s="78">
        <v>342668828</v>
      </c>
      <c r="AH12" s="78">
        <v>342741830</v>
      </c>
      <c r="AI12" s="79">
        <v>184589226</v>
      </c>
      <c r="AJ12" s="114">
        <f t="shared" si="15"/>
        <v>0.53868111399966623</v>
      </c>
      <c r="AK12" s="115">
        <f t="shared" si="16"/>
        <v>-8.0192699376823051E-2</v>
      </c>
    </row>
    <row r="13" spans="1:37" ht="13" x14ac:dyDescent="0.3">
      <c r="A13" s="55" t="s">
        <v>101</v>
      </c>
      <c r="B13" s="56" t="s">
        <v>521</v>
      </c>
      <c r="C13" s="57" t="s">
        <v>522</v>
      </c>
      <c r="D13" s="77">
        <v>1136908339</v>
      </c>
      <c r="E13" s="78">
        <v>225068000</v>
      </c>
      <c r="F13" s="79">
        <f t="shared" si="0"/>
        <v>1361976339</v>
      </c>
      <c r="G13" s="77">
        <v>1136908339</v>
      </c>
      <c r="H13" s="78">
        <v>225068000</v>
      </c>
      <c r="I13" s="79">
        <f t="shared" si="1"/>
        <v>1361976339</v>
      </c>
      <c r="J13" s="77">
        <v>395464784</v>
      </c>
      <c r="K13" s="78">
        <v>16486227</v>
      </c>
      <c r="L13" s="78">
        <f t="shared" si="2"/>
        <v>411951011</v>
      </c>
      <c r="M13" s="95">
        <f t="shared" si="3"/>
        <v>0.30246561500654673</v>
      </c>
      <c r="N13" s="77">
        <v>303752799</v>
      </c>
      <c r="O13" s="78">
        <v>57587423</v>
      </c>
      <c r="P13" s="78">
        <f t="shared" si="4"/>
        <v>361340222</v>
      </c>
      <c r="Q13" s="95">
        <f t="shared" si="5"/>
        <v>0.26530579985354652</v>
      </c>
      <c r="R13" s="77">
        <v>0</v>
      </c>
      <c r="S13" s="78">
        <v>0</v>
      </c>
      <c r="T13" s="78">
        <f t="shared" si="6"/>
        <v>0</v>
      </c>
      <c r="U13" s="95">
        <f t="shared" si="7"/>
        <v>0</v>
      </c>
      <c r="V13" s="77">
        <v>0</v>
      </c>
      <c r="W13" s="78">
        <v>0</v>
      </c>
      <c r="X13" s="78">
        <f t="shared" si="8"/>
        <v>0</v>
      </c>
      <c r="Y13" s="95">
        <f t="shared" si="9"/>
        <v>0</v>
      </c>
      <c r="Z13" s="77">
        <f t="shared" si="10"/>
        <v>699217583</v>
      </c>
      <c r="AA13" s="78">
        <f t="shared" si="11"/>
        <v>74073650</v>
      </c>
      <c r="AB13" s="78">
        <f t="shared" si="12"/>
        <v>773291233</v>
      </c>
      <c r="AC13" s="95">
        <f t="shared" si="13"/>
        <v>0.56777141486009319</v>
      </c>
      <c r="AD13" s="77">
        <v>306714798</v>
      </c>
      <c r="AE13" s="78">
        <v>49720472</v>
      </c>
      <c r="AF13" s="78">
        <f t="shared" si="14"/>
        <v>356435270</v>
      </c>
      <c r="AG13" s="78">
        <v>1313628642</v>
      </c>
      <c r="AH13" s="78">
        <v>1309005135</v>
      </c>
      <c r="AI13" s="79">
        <v>767648766</v>
      </c>
      <c r="AJ13" s="114">
        <f t="shared" si="15"/>
        <v>0.58437273781672006</v>
      </c>
      <c r="AK13" s="115">
        <f t="shared" si="16"/>
        <v>1.3761129755761825E-2</v>
      </c>
    </row>
    <row r="14" spans="1:37" ht="13" x14ac:dyDescent="0.3">
      <c r="A14" s="55" t="s">
        <v>116</v>
      </c>
      <c r="B14" s="56" t="s">
        <v>523</v>
      </c>
      <c r="C14" s="57" t="s">
        <v>524</v>
      </c>
      <c r="D14" s="77">
        <v>463020170</v>
      </c>
      <c r="E14" s="78">
        <v>32950001</v>
      </c>
      <c r="F14" s="79">
        <f t="shared" si="0"/>
        <v>495970171</v>
      </c>
      <c r="G14" s="77">
        <v>463020170</v>
      </c>
      <c r="H14" s="78">
        <v>32950001</v>
      </c>
      <c r="I14" s="79">
        <f t="shared" si="1"/>
        <v>495970171</v>
      </c>
      <c r="J14" s="77">
        <v>182008728</v>
      </c>
      <c r="K14" s="78">
        <v>183679148</v>
      </c>
      <c r="L14" s="78">
        <f t="shared" si="2"/>
        <v>365687876</v>
      </c>
      <c r="M14" s="95">
        <f t="shared" si="3"/>
        <v>0.7373182852159873</v>
      </c>
      <c r="N14" s="77">
        <v>147012446</v>
      </c>
      <c r="O14" s="78">
        <v>19336474</v>
      </c>
      <c r="P14" s="78">
        <f t="shared" si="4"/>
        <v>166348920</v>
      </c>
      <c r="Q14" s="95">
        <f t="shared" si="5"/>
        <v>0.33540105781885821</v>
      </c>
      <c r="R14" s="77">
        <v>0</v>
      </c>
      <c r="S14" s="78">
        <v>0</v>
      </c>
      <c r="T14" s="78">
        <f t="shared" si="6"/>
        <v>0</v>
      </c>
      <c r="U14" s="95">
        <f t="shared" si="7"/>
        <v>0</v>
      </c>
      <c r="V14" s="77">
        <v>0</v>
      </c>
      <c r="W14" s="78">
        <v>0</v>
      </c>
      <c r="X14" s="78">
        <f t="shared" si="8"/>
        <v>0</v>
      </c>
      <c r="Y14" s="95">
        <f t="shared" si="9"/>
        <v>0</v>
      </c>
      <c r="Z14" s="77">
        <f t="shared" si="10"/>
        <v>329021174</v>
      </c>
      <c r="AA14" s="78">
        <f t="shared" si="11"/>
        <v>203015622</v>
      </c>
      <c r="AB14" s="78">
        <f t="shared" si="12"/>
        <v>532036796</v>
      </c>
      <c r="AC14" s="95">
        <f t="shared" si="13"/>
        <v>1.0727193430348456</v>
      </c>
      <c r="AD14" s="77">
        <v>319994869</v>
      </c>
      <c r="AE14" s="78">
        <v>4007950</v>
      </c>
      <c r="AF14" s="78">
        <f t="shared" si="14"/>
        <v>324002819</v>
      </c>
      <c r="AG14" s="78">
        <v>509199000</v>
      </c>
      <c r="AH14" s="78">
        <v>514628976</v>
      </c>
      <c r="AI14" s="79">
        <v>325485016</v>
      </c>
      <c r="AJ14" s="114">
        <f t="shared" si="15"/>
        <v>0.63920984919451929</v>
      </c>
      <c r="AK14" s="115">
        <f t="shared" si="16"/>
        <v>-0.48658187446202439</v>
      </c>
    </row>
    <row r="15" spans="1:37" ht="14" x14ac:dyDescent="0.3">
      <c r="A15" s="58" t="s">
        <v>0</v>
      </c>
      <c r="B15" s="59" t="s">
        <v>525</v>
      </c>
      <c r="C15" s="60" t="s">
        <v>0</v>
      </c>
      <c r="D15" s="80">
        <f>SUM(D9:D14)</f>
        <v>12379540674</v>
      </c>
      <c r="E15" s="81">
        <f>SUM(E9:E14)</f>
        <v>1366109445</v>
      </c>
      <c r="F15" s="82">
        <f t="shared" si="0"/>
        <v>13745650119</v>
      </c>
      <c r="G15" s="80">
        <f>SUM(G9:G14)</f>
        <v>12379540674</v>
      </c>
      <c r="H15" s="81">
        <f>SUM(H9:H14)</f>
        <v>1381109445</v>
      </c>
      <c r="I15" s="82">
        <f t="shared" si="1"/>
        <v>13760650119</v>
      </c>
      <c r="J15" s="80">
        <f>SUM(J9:J14)</f>
        <v>3604274990</v>
      </c>
      <c r="K15" s="81">
        <f>SUM(K9:K14)</f>
        <v>348709312</v>
      </c>
      <c r="L15" s="81">
        <f t="shared" si="2"/>
        <v>3952984302</v>
      </c>
      <c r="M15" s="96">
        <f t="shared" si="3"/>
        <v>0.28758074501954373</v>
      </c>
      <c r="N15" s="80">
        <f>SUM(N9:N14)</f>
        <v>2478984726</v>
      </c>
      <c r="O15" s="81">
        <f>SUM(O9:O14)</f>
        <v>333221945</v>
      </c>
      <c r="P15" s="81">
        <f t="shared" si="4"/>
        <v>2812206671</v>
      </c>
      <c r="Q15" s="96">
        <f t="shared" si="5"/>
        <v>0.20458884422736848</v>
      </c>
      <c r="R15" s="80">
        <f>SUM(R9:R14)</f>
        <v>0</v>
      </c>
      <c r="S15" s="81">
        <f>SUM(S9:S14)</f>
        <v>0</v>
      </c>
      <c r="T15" s="81">
        <f t="shared" si="6"/>
        <v>0</v>
      </c>
      <c r="U15" s="96">
        <f t="shared" si="7"/>
        <v>0</v>
      </c>
      <c r="V15" s="80">
        <f>SUM(V9:V14)</f>
        <v>0</v>
      </c>
      <c r="W15" s="81">
        <f>SUM(W9:W14)</f>
        <v>0</v>
      </c>
      <c r="X15" s="81">
        <f t="shared" si="8"/>
        <v>0</v>
      </c>
      <c r="Y15" s="96">
        <f t="shared" si="9"/>
        <v>0</v>
      </c>
      <c r="Z15" s="80">
        <f t="shared" si="10"/>
        <v>6083259716</v>
      </c>
      <c r="AA15" s="81">
        <f t="shared" si="11"/>
        <v>681931257</v>
      </c>
      <c r="AB15" s="81">
        <f t="shared" si="12"/>
        <v>6765190973</v>
      </c>
      <c r="AC15" s="96">
        <f t="shared" si="13"/>
        <v>0.49216958924691223</v>
      </c>
      <c r="AD15" s="80">
        <f>SUM(AD9:AD14)</f>
        <v>3033125137</v>
      </c>
      <c r="AE15" s="81">
        <f>SUM(AE9:AE14)</f>
        <v>367339091</v>
      </c>
      <c r="AF15" s="81">
        <f t="shared" si="14"/>
        <v>3400464228</v>
      </c>
      <c r="AG15" s="81">
        <f>SUM(AG9:AG14)</f>
        <v>14877703682</v>
      </c>
      <c r="AH15" s="81">
        <f>SUM(AH9:AH14)</f>
        <v>14525846745</v>
      </c>
      <c r="AI15" s="82">
        <f>SUM(AI9:AI14)</f>
        <v>7063712726</v>
      </c>
      <c r="AJ15" s="116">
        <f t="shared" si="15"/>
        <v>0.47478514675259548</v>
      </c>
      <c r="AK15" s="117">
        <f t="shared" si="16"/>
        <v>-0.17299330843012184</v>
      </c>
    </row>
    <row r="16" spans="1:37" ht="13" x14ac:dyDescent="0.3">
      <c r="A16" s="55" t="s">
        <v>101</v>
      </c>
      <c r="B16" s="56" t="s">
        <v>526</v>
      </c>
      <c r="C16" s="57" t="s">
        <v>527</v>
      </c>
      <c r="D16" s="77">
        <v>220940387</v>
      </c>
      <c r="E16" s="78">
        <v>38596464</v>
      </c>
      <c r="F16" s="79">
        <f t="shared" si="0"/>
        <v>259536851</v>
      </c>
      <c r="G16" s="77">
        <v>220940387</v>
      </c>
      <c r="H16" s="78">
        <v>38596464</v>
      </c>
      <c r="I16" s="79">
        <f t="shared" si="1"/>
        <v>259536851</v>
      </c>
      <c r="J16" s="77">
        <v>68730148</v>
      </c>
      <c r="K16" s="78">
        <v>22334034</v>
      </c>
      <c r="L16" s="78">
        <f t="shared" si="2"/>
        <v>91064182</v>
      </c>
      <c r="M16" s="95">
        <f t="shared" si="3"/>
        <v>0.35087187676481441</v>
      </c>
      <c r="N16" s="77">
        <v>90032153</v>
      </c>
      <c r="O16" s="78">
        <v>16663491</v>
      </c>
      <c r="P16" s="78">
        <f t="shared" si="4"/>
        <v>106695644</v>
      </c>
      <c r="Q16" s="95">
        <f t="shared" si="5"/>
        <v>0.41110017166695145</v>
      </c>
      <c r="R16" s="77">
        <v>0</v>
      </c>
      <c r="S16" s="78">
        <v>0</v>
      </c>
      <c r="T16" s="78">
        <f t="shared" si="6"/>
        <v>0</v>
      </c>
      <c r="U16" s="95">
        <f t="shared" si="7"/>
        <v>0</v>
      </c>
      <c r="V16" s="77">
        <v>0</v>
      </c>
      <c r="W16" s="78">
        <v>0</v>
      </c>
      <c r="X16" s="78">
        <f t="shared" si="8"/>
        <v>0</v>
      </c>
      <c r="Y16" s="95">
        <f t="shared" si="9"/>
        <v>0</v>
      </c>
      <c r="Z16" s="77">
        <f t="shared" si="10"/>
        <v>158762301</v>
      </c>
      <c r="AA16" s="78">
        <f t="shared" si="11"/>
        <v>38997525</v>
      </c>
      <c r="AB16" s="78">
        <f t="shared" si="12"/>
        <v>197759826</v>
      </c>
      <c r="AC16" s="95">
        <f t="shared" si="13"/>
        <v>0.76197204843176591</v>
      </c>
      <c r="AD16" s="77">
        <v>89909719</v>
      </c>
      <c r="AE16" s="78">
        <v>12896676</v>
      </c>
      <c r="AF16" s="78">
        <f t="shared" si="14"/>
        <v>102806395</v>
      </c>
      <c r="AG16" s="78">
        <v>277074912</v>
      </c>
      <c r="AH16" s="78">
        <v>270286103</v>
      </c>
      <c r="AI16" s="79">
        <v>194911825</v>
      </c>
      <c r="AJ16" s="114">
        <f t="shared" si="15"/>
        <v>0.70346255311632111</v>
      </c>
      <c r="AK16" s="115">
        <f t="shared" si="16"/>
        <v>3.7830808093212598E-2</v>
      </c>
    </row>
    <row r="17" spans="1:37" ht="13" x14ac:dyDescent="0.3">
      <c r="A17" s="55" t="s">
        <v>101</v>
      </c>
      <c r="B17" s="56" t="s">
        <v>528</v>
      </c>
      <c r="C17" s="57" t="s">
        <v>529</v>
      </c>
      <c r="D17" s="77">
        <v>351090842</v>
      </c>
      <c r="E17" s="78">
        <v>35353000</v>
      </c>
      <c r="F17" s="79">
        <f t="shared" si="0"/>
        <v>386443842</v>
      </c>
      <c r="G17" s="77">
        <v>351090842</v>
      </c>
      <c r="H17" s="78">
        <v>35353000</v>
      </c>
      <c r="I17" s="79">
        <f t="shared" si="1"/>
        <v>386443842</v>
      </c>
      <c r="J17" s="77">
        <v>126115671</v>
      </c>
      <c r="K17" s="78">
        <v>547826</v>
      </c>
      <c r="L17" s="78">
        <f t="shared" si="2"/>
        <v>126663497</v>
      </c>
      <c r="M17" s="95">
        <f t="shared" si="3"/>
        <v>0.32776689193562047</v>
      </c>
      <c r="N17" s="77">
        <v>97033532</v>
      </c>
      <c r="O17" s="78">
        <v>0</v>
      </c>
      <c r="P17" s="78">
        <f t="shared" si="4"/>
        <v>97033532</v>
      </c>
      <c r="Q17" s="95">
        <f t="shared" si="5"/>
        <v>0.25109348747236604</v>
      </c>
      <c r="R17" s="77">
        <v>0</v>
      </c>
      <c r="S17" s="78">
        <v>0</v>
      </c>
      <c r="T17" s="78">
        <f t="shared" si="6"/>
        <v>0</v>
      </c>
      <c r="U17" s="95">
        <f t="shared" si="7"/>
        <v>0</v>
      </c>
      <c r="V17" s="77">
        <v>0</v>
      </c>
      <c r="W17" s="78">
        <v>0</v>
      </c>
      <c r="X17" s="78">
        <f t="shared" si="8"/>
        <v>0</v>
      </c>
      <c r="Y17" s="95">
        <f t="shared" si="9"/>
        <v>0</v>
      </c>
      <c r="Z17" s="77">
        <f t="shared" si="10"/>
        <v>223149203</v>
      </c>
      <c r="AA17" s="78">
        <f t="shared" si="11"/>
        <v>547826</v>
      </c>
      <c r="AB17" s="78">
        <f t="shared" si="12"/>
        <v>223697029</v>
      </c>
      <c r="AC17" s="95">
        <f t="shared" si="13"/>
        <v>0.57886037940798651</v>
      </c>
      <c r="AD17" s="77">
        <v>110307878</v>
      </c>
      <c r="AE17" s="78">
        <v>6390543</v>
      </c>
      <c r="AF17" s="78">
        <f t="shared" si="14"/>
        <v>116698421</v>
      </c>
      <c r="AG17" s="78">
        <v>359014848</v>
      </c>
      <c r="AH17" s="78">
        <v>375961010</v>
      </c>
      <c r="AI17" s="79">
        <v>231919998</v>
      </c>
      <c r="AJ17" s="114">
        <f t="shared" si="15"/>
        <v>0.64598998980677258</v>
      </c>
      <c r="AK17" s="115">
        <f t="shared" si="16"/>
        <v>-0.16851032628796236</v>
      </c>
    </row>
    <row r="18" spans="1:37" ht="13" x14ac:dyDescent="0.3">
      <c r="A18" s="55" t="s">
        <v>101</v>
      </c>
      <c r="B18" s="56" t="s">
        <v>530</v>
      </c>
      <c r="C18" s="57" t="s">
        <v>531</v>
      </c>
      <c r="D18" s="77">
        <v>1358651597</v>
      </c>
      <c r="E18" s="78">
        <v>133520266</v>
      </c>
      <c r="F18" s="79">
        <f t="shared" si="0"/>
        <v>1492171863</v>
      </c>
      <c r="G18" s="77">
        <v>1358651597</v>
      </c>
      <c r="H18" s="78">
        <v>133520266</v>
      </c>
      <c r="I18" s="79">
        <f t="shared" si="1"/>
        <v>1492171863</v>
      </c>
      <c r="J18" s="77">
        <v>260596983</v>
      </c>
      <c r="K18" s="78">
        <v>35429820</v>
      </c>
      <c r="L18" s="78">
        <f t="shared" si="2"/>
        <v>296026803</v>
      </c>
      <c r="M18" s="95">
        <f t="shared" si="3"/>
        <v>0.1983865333077923</v>
      </c>
      <c r="N18" s="77">
        <v>107416363</v>
      </c>
      <c r="O18" s="78">
        <v>26287124</v>
      </c>
      <c r="P18" s="78">
        <f t="shared" si="4"/>
        <v>133703487</v>
      </c>
      <c r="Q18" s="95">
        <f t="shared" si="5"/>
        <v>8.9603275812472544E-2</v>
      </c>
      <c r="R18" s="77">
        <v>0</v>
      </c>
      <c r="S18" s="78">
        <v>0</v>
      </c>
      <c r="T18" s="78">
        <f t="shared" si="6"/>
        <v>0</v>
      </c>
      <c r="U18" s="95">
        <f t="shared" si="7"/>
        <v>0</v>
      </c>
      <c r="V18" s="77">
        <v>0</v>
      </c>
      <c r="W18" s="78">
        <v>0</v>
      </c>
      <c r="X18" s="78">
        <f t="shared" si="8"/>
        <v>0</v>
      </c>
      <c r="Y18" s="95">
        <f t="shared" si="9"/>
        <v>0</v>
      </c>
      <c r="Z18" s="77">
        <f t="shared" si="10"/>
        <v>368013346</v>
      </c>
      <c r="AA18" s="78">
        <f t="shared" si="11"/>
        <v>61716944</v>
      </c>
      <c r="AB18" s="78">
        <f t="shared" si="12"/>
        <v>429730290</v>
      </c>
      <c r="AC18" s="95">
        <f t="shared" si="13"/>
        <v>0.28798980912026484</v>
      </c>
      <c r="AD18" s="77">
        <v>306857331</v>
      </c>
      <c r="AE18" s="78">
        <v>21945524</v>
      </c>
      <c r="AF18" s="78">
        <f t="shared" si="14"/>
        <v>328802855</v>
      </c>
      <c r="AG18" s="78">
        <v>1539022632</v>
      </c>
      <c r="AH18" s="78">
        <v>1412947679</v>
      </c>
      <c r="AI18" s="79">
        <v>710203725</v>
      </c>
      <c r="AJ18" s="114">
        <f t="shared" si="15"/>
        <v>0.46146412030151351</v>
      </c>
      <c r="AK18" s="115">
        <f t="shared" si="16"/>
        <v>-0.59336275532035754</v>
      </c>
    </row>
    <row r="19" spans="1:37" ht="13" x14ac:dyDescent="0.3">
      <c r="A19" s="55" t="s">
        <v>101</v>
      </c>
      <c r="B19" s="56" t="s">
        <v>532</v>
      </c>
      <c r="C19" s="57" t="s">
        <v>533</v>
      </c>
      <c r="D19" s="77">
        <v>888109713</v>
      </c>
      <c r="E19" s="78">
        <v>42460000</v>
      </c>
      <c r="F19" s="79">
        <f t="shared" si="0"/>
        <v>930569713</v>
      </c>
      <c r="G19" s="77">
        <v>888109713</v>
      </c>
      <c r="H19" s="78">
        <v>42460000</v>
      </c>
      <c r="I19" s="79">
        <f t="shared" si="1"/>
        <v>930569713</v>
      </c>
      <c r="J19" s="77">
        <v>45046768</v>
      </c>
      <c r="K19" s="78">
        <v>1420102</v>
      </c>
      <c r="L19" s="78">
        <f t="shared" si="2"/>
        <v>46466870</v>
      </c>
      <c r="M19" s="95">
        <f t="shared" si="3"/>
        <v>4.9933787174524132E-2</v>
      </c>
      <c r="N19" s="77">
        <v>182710952</v>
      </c>
      <c r="O19" s="78">
        <v>2615399</v>
      </c>
      <c r="P19" s="78">
        <f t="shared" si="4"/>
        <v>185326351</v>
      </c>
      <c r="Q19" s="95">
        <f t="shared" si="5"/>
        <v>0.19915364578387046</v>
      </c>
      <c r="R19" s="77">
        <v>0</v>
      </c>
      <c r="S19" s="78">
        <v>0</v>
      </c>
      <c r="T19" s="78">
        <f t="shared" si="6"/>
        <v>0</v>
      </c>
      <c r="U19" s="95">
        <f t="shared" si="7"/>
        <v>0</v>
      </c>
      <c r="V19" s="77">
        <v>0</v>
      </c>
      <c r="W19" s="78">
        <v>0</v>
      </c>
      <c r="X19" s="78">
        <f t="shared" si="8"/>
        <v>0</v>
      </c>
      <c r="Y19" s="95">
        <f t="shared" si="9"/>
        <v>0</v>
      </c>
      <c r="Z19" s="77">
        <f t="shared" si="10"/>
        <v>227757720</v>
      </c>
      <c r="AA19" s="78">
        <f t="shared" si="11"/>
        <v>4035501</v>
      </c>
      <c r="AB19" s="78">
        <f t="shared" si="12"/>
        <v>231793221</v>
      </c>
      <c r="AC19" s="95">
        <f t="shared" si="13"/>
        <v>0.24908743295839458</v>
      </c>
      <c r="AD19" s="77">
        <v>131262722</v>
      </c>
      <c r="AE19" s="78">
        <v>121131174</v>
      </c>
      <c r="AF19" s="78">
        <f t="shared" si="14"/>
        <v>252393896</v>
      </c>
      <c r="AG19" s="78">
        <v>543597934</v>
      </c>
      <c r="AH19" s="78">
        <v>457325276</v>
      </c>
      <c r="AI19" s="79">
        <v>333465713</v>
      </c>
      <c r="AJ19" s="114">
        <f t="shared" si="15"/>
        <v>0.61344183291174903</v>
      </c>
      <c r="AK19" s="115">
        <f t="shared" si="16"/>
        <v>-0.2657257012269425</v>
      </c>
    </row>
    <row r="20" spans="1:37" ht="13" x14ac:dyDescent="0.3">
      <c r="A20" s="55" t="s">
        <v>101</v>
      </c>
      <c r="B20" s="56" t="s">
        <v>534</v>
      </c>
      <c r="C20" s="57" t="s">
        <v>535</v>
      </c>
      <c r="D20" s="77">
        <v>503425698</v>
      </c>
      <c r="E20" s="78">
        <v>51355407</v>
      </c>
      <c r="F20" s="79">
        <f t="shared" si="0"/>
        <v>554781105</v>
      </c>
      <c r="G20" s="77">
        <v>503425698</v>
      </c>
      <c r="H20" s="78">
        <v>51355407</v>
      </c>
      <c r="I20" s="79">
        <f t="shared" si="1"/>
        <v>554781105</v>
      </c>
      <c r="J20" s="77">
        <v>170436466</v>
      </c>
      <c r="K20" s="78">
        <v>4388132</v>
      </c>
      <c r="L20" s="78">
        <f t="shared" si="2"/>
        <v>174824598</v>
      </c>
      <c r="M20" s="95">
        <f t="shared" si="3"/>
        <v>0.31512356211194326</v>
      </c>
      <c r="N20" s="77">
        <v>135473407</v>
      </c>
      <c r="O20" s="78">
        <v>8503332</v>
      </c>
      <c r="P20" s="78">
        <f t="shared" si="4"/>
        <v>143976739</v>
      </c>
      <c r="Q20" s="95">
        <f t="shared" si="5"/>
        <v>0.25951990380061701</v>
      </c>
      <c r="R20" s="77">
        <v>0</v>
      </c>
      <c r="S20" s="78">
        <v>0</v>
      </c>
      <c r="T20" s="78">
        <f t="shared" si="6"/>
        <v>0</v>
      </c>
      <c r="U20" s="95">
        <f t="shared" si="7"/>
        <v>0</v>
      </c>
      <c r="V20" s="77">
        <v>0</v>
      </c>
      <c r="W20" s="78">
        <v>0</v>
      </c>
      <c r="X20" s="78">
        <f t="shared" si="8"/>
        <v>0</v>
      </c>
      <c r="Y20" s="95">
        <f t="shared" si="9"/>
        <v>0</v>
      </c>
      <c r="Z20" s="77">
        <f t="shared" si="10"/>
        <v>305909873</v>
      </c>
      <c r="AA20" s="78">
        <f t="shared" si="11"/>
        <v>12891464</v>
      </c>
      <c r="AB20" s="78">
        <f t="shared" si="12"/>
        <v>318801337</v>
      </c>
      <c r="AC20" s="95">
        <f t="shared" si="13"/>
        <v>0.57464346591256021</v>
      </c>
      <c r="AD20" s="77">
        <v>76284947</v>
      </c>
      <c r="AE20" s="78">
        <v>6148130</v>
      </c>
      <c r="AF20" s="78">
        <f t="shared" si="14"/>
        <v>82433077</v>
      </c>
      <c r="AG20" s="78">
        <v>597284529</v>
      </c>
      <c r="AH20" s="78">
        <v>623646867</v>
      </c>
      <c r="AI20" s="79">
        <v>122656187</v>
      </c>
      <c r="AJ20" s="114">
        <f t="shared" si="15"/>
        <v>0.20535637714466901</v>
      </c>
      <c r="AK20" s="115">
        <f t="shared" si="16"/>
        <v>0.74658940609483748</v>
      </c>
    </row>
    <row r="21" spans="1:37" ht="13" x14ac:dyDescent="0.3">
      <c r="A21" s="55" t="s">
        <v>116</v>
      </c>
      <c r="B21" s="56" t="s">
        <v>536</v>
      </c>
      <c r="C21" s="57" t="s">
        <v>537</v>
      </c>
      <c r="D21" s="77">
        <v>1313513520</v>
      </c>
      <c r="E21" s="78">
        <v>316663329</v>
      </c>
      <c r="F21" s="79">
        <f t="shared" si="0"/>
        <v>1630176849</v>
      </c>
      <c r="G21" s="77">
        <v>1313513520</v>
      </c>
      <c r="H21" s="78">
        <v>316663329</v>
      </c>
      <c r="I21" s="79">
        <f t="shared" si="1"/>
        <v>1630176849</v>
      </c>
      <c r="J21" s="77">
        <v>520482212</v>
      </c>
      <c r="K21" s="78">
        <v>38156767</v>
      </c>
      <c r="L21" s="78">
        <f t="shared" si="2"/>
        <v>558638979</v>
      </c>
      <c r="M21" s="95">
        <f t="shared" si="3"/>
        <v>0.34268611981742109</v>
      </c>
      <c r="N21" s="77">
        <v>368206053</v>
      </c>
      <c r="O21" s="78">
        <v>95247244</v>
      </c>
      <c r="P21" s="78">
        <f t="shared" si="4"/>
        <v>463453297</v>
      </c>
      <c r="Q21" s="95">
        <f t="shared" si="5"/>
        <v>0.28429633096819912</v>
      </c>
      <c r="R21" s="77">
        <v>0</v>
      </c>
      <c r="S21" s="78">
        <v>0</v>
      </c>
      <c r="T21" s="78">
        <f t="shared" si="6"/>
        <v>0</v>
      </c>
      <c r="U21" s="95">
        <f t="shared" si="7"/>
        <v>0</v>
      </c>
      <c r="V21" s="77">
        <v>0</v>
      </c>
      <c r="W21" s="78">
        <v>0</v>
      </c>
      <c r="X21" s="78">
        <f t="shared" si="8"/>
        <v>0</v>
      </c>
      <c r="Y21" s="95">
        <f t="shared" si="9"/>
        <v>0</v>
      </c>
      <c r="Z21" s="77">
        <f t="shared" si="10"/>
        <v>888688265</v>
      </c>
      <c r="AA21" s="78">
        <f t="shared" si="11"/>
        <v>133404011</v>
      </c>
      <c r="AB21" s="78">
        <f t="shared" si="12"/>
        <v>1022092276</v>
      </c>
      <c r="AC21" s="95">
        <f t="shared" si="13"/>
        <v>0.6269824507856202</v>
      </c>
      <c r="AD21" s="77">
        <v>378899705</v>
      </c>
      <c r="AE21" s="78">
        <v>-10762281983</v>
      </c>
      <c r="AF21" s="78">
        <f t="shared" si="14"/>
        <v>-10383382278</v>
      </c>
      <c r="AG21" s="78">
        <v>1541687307</v>
      </c>
      <c r="AH21" s="78">
        <v>1650625366</v>
      </c>
      <c r="AI21" s="79">
        <v>-9876294170</v>
      </c>
      <c r="AJ21" s="114">
        <f t="shared" si="15"/>
        <v>-6.4061590992913322</v>
      </c>
      <c r="AK21" s="115">
        <f t="shared" si="16"/>
        <v>-1.0446341360254019</v>
      </c>
    </row>
    <row r="22" spans="1:37" ht="14" x14ac:dyDescent="0.3">
      <c r="A22" s="58" t="s">
        <v>0</v>
      </c>
      <c r="B22" s="59" t="s">
        <v>538</v>
      </c>
      <c r="C22" s="60" t="s">
        <v>0</v>
      </c>
      <c r="D22" s="80">
        <f>SUM(D16:D21)</f>
        <v>4635731757</v>
      </c>
      <c r="E22" s="81">
        <f>SUM(E16:E21)</f>
        <v>617948466</v>
      </c>
      <c r="F22" s="82">
        <f t="shared" si="0"/>
        <v>5253680223</v>
      </c>
      <c r="G22" s="80">
        <f>SUM(G16:G21)</f>
        <v>4635731757</v>
      </c>
      <c r="H22" s="81">
        <f>SUM(H16:H21)</f>
        <v>617948466</v>
      </c>
      <c r="I22" s="82">
        <f t="shared" si="1"/>
        <v>5253680223</v>
      </c>
      <c r="J22" s="80">
        <f>SUM(J16:J21)</f>
        <v>1191408248</v>
      </c>
      <c r="K22" s="81">
        <f>SUM(K16:K21)</f>
        <v>102276681</v>
      </c>
      <c r="L22" s="81">
        <f t="shared" si="2"/>
        <v>1293684929</v>
      </c>
      <c r="M22" s="96">
        <f t="shared" si="3"/>
        <v>0.24624356148217741</v>
      </c>
      <c r="N22" s="80">
        <f>SUM(N16:N21)</f>
        <v>980872460</v>
      </c>
      <c r="O22" s="81">
        <f>SUM(O16:O21)</f>
        <v>149316590</v>
      </c>
      <c r="P22" s="81">
        <f t="shared" si="4"/>
        <v>1130189050</v>
      </c>
      <c r="Q22" s="96">
        <f t="shared" si="5"/>
        <v>0.21512330443184646</v>
      </c>
      <c r="R22" s="80">
        <f>SUM(R16:R21)</f>
        <v>0</v>
      </c>
      <c r="S22" s="81">
        <f>SUM(S16:S21)</f>
        <v>0</v>
      </c>
      <c r="T22" s="81">
        <f t="shared" si="6"/>
        <v>0</v>
      </c>
      <c r="U22" s="96">
        <f t="shared" si="7"/>
        <v>0</v>
      </c>
      <c r="V22" s="80">
        <f>SUM(V16:V21)</f>
        <v>0</v>
      </c>
      <c r="W22" s="81">
        <f>SUM(W16:W21)</f>
        <v>0</v>
      </c>
      <c r="X22" s="81">
        <f t="shared" si="8"/>
        <v>0</v>
      </c>
      <c r="Y22" s="96">
        <f t="shared" si="9"/>
        <v>0</v>
      </c>
      <c r="Z22" s="80">
        <f t="shared" si="10"/>
        <v>2172280708</v>
      </c>
      <c r="AA22" s="81">
        <f t="shared" si="11"/>
        <v>251593271</v>
      </c>
      <c r="AB22" s="81">
        <f t="shared" si="12"/>
        <v>2423873979</v>
      </c>
      <c r="AC22" s="96">
        <f t="shared" si="13"/>
        <v>0.46136686591402387</v>
      </c>
      <c r="AD22" s="80">
        <f>SUM(AD16:AD21)</f>
        <v>1093522302</v>
      </c>
      <c r="AE22" s="81">
        <f>SUM(AE16:AE21)</f>
        <v>-10593769936</v>
      </c>
      <c r="AF22" s="81">
        <f t="shared" si="14"/>
        <v>-9500247634</v>
      </c>
      <c r="AG22" s="81">
        <f>SUM(AG16:AG21)</f>
        <v>4857682162</v>
      </c>
      <c r="AH22" s="81">
        <f>SUM(AH16:AH21)</f>
        <v>4790792301</v>
      </c>
      <c r="AI22" s="82">
        <f>SUM(AI16:AI21)</f>
        <v>-8283136722</v>
      </c>
      <c r="AJ22" s="116">
        <f t="shared" si="15"/>
        <v>-1.7051623481659977</v>
      </c>
      <c r="AK22" s="117">
        <f t="shared" si="16"/>
        <v>-1.118964167413407</v>
      </c>
    </row>
    <row r="23" spans="1:37" ht="13" x14ac:dyDescent="0.3">
      <c r="A23" s="55" t="s">
        <v>101</v>
      </c>
      <c r="B23" s="56" t="s">
        <v>539</v>
      </c>
      <c r="C23" s="57" t="s">
        <v>540</v>
      </c>
      <c r="D23" s="77">
        <v>618784778</v>
      </c>
      <c r="E23" s="78">
        <v>83914026</v>
      </c>
      <c r="F23" s="79">
        <f t="shared" si="0"/>
        <v>702698804</v>
      </c>
      <c r="G23" s="77">
        <v>618784778</v>
      </c>
      <c r="H23" s="78">
        <v>83914026</v>
      </c>
      <c r="I23" s="79">
        <f t="shared" si="1"/>
        <v>702698804</v>
      </c>
      <c r="J23" s="77">
        <v>89305312</v>
      </c>
      <c r="K23" s="78">
        <v>45178990</v>
      </c>
      <c r="L23" s="78">
        <f t="shared" si="2"/>
        <v>134484302</v>
      </c>
      <c r="M23" s="95">
        <f t="shared" si="3"/>
        <v>0.19138256851224128</v>
      </c>
      <c r="N23" s="77">
        <v>134891147</v>
      </c>
      <c r="O23" s="78">
        <v>10885486</v>
      </c>
      <c r="P23" s="78">
        <f t="shared" si="4"/>
        <v>145776633</v>
      </c>
      <c r="Q23" s="95">
        <f t="shared" si="5"/>
        <v>0.20745251332461354</v>
      </c>
      <c r="R23" s="77">
        <v>0</v>
      </c>
      <c r="S23" s="78">
        <v>0</v>
      </c>
      <c r="T23" s="78">
        <f t="shared" si="6"/>
        <v>0</v>
      </c>
      <c r="U23" s="95">
        <f t="shared" si="7"/>
        <v>0</v>
      </c>
      <c r="V23" s="77">
        <v>0</v>
      </c>
      <c r="W23" s="78">
        <v>0</v>
      </c>
      <c r="X23" s="78">
        <f t="shared" si="8"/>
        <v>0</v>
      </c>
      <c r="Y23" s="95">
        <f t="shared" si="9"/>
        <v>0</v>
      </c>
      <c r="Z23" s="77">
        <f t="shared" si="10"/>
        <v>224196459</v>
      </c>
      <c r="AA23" s="78">
        <f t="shared" si="11"/>
        <v>56064476</v>
      </c>
      <c r="AB23" s="78">
        <f t="shared" si="12"/>
        <v>280260935</v>
      </c>
      <c r="AC23" s="95">
        <f t="shared" si="13"/>
        <v>0.39883508183685479</v>
      </c>
      <c r="AD23" s="77">
        <v>111858152</v>
      </c>
      <c r="AE23" s="78">
        <v>20574475</v>
      </c>
      <c r="AF23" s="78">
        <f t="shared" si="14"/>
        <v>132432627</v>
      </c>
      <c r="AG23" s="78">
        <v>759366566</v>
      </c>
      <c r="AH23" s="78">
        <v>817716158</v>
      </c>
      <c r="AI23" s="79">
        <v>297023400</v>
      </c>
      <c r="AJ23" s="114">
        <f t="shared" si="15"/>
        <v>0.39114627019278064</v>
      </c>
      <c r="AK23" s="115">
        <f t="shared" si="16"/>
        <v>0.10076071359665772</v>
      </c>
    </row>
    <row r="24" spans="1:37" ht="13" x14ac:dyDescent="0.3">
      <c r="A24" s="55" t="s">
        <v>101</v>
      </c>
      <c r="B24" s="56" t="s">
        <v>541</v>
      </c>
      <c r="C24" s="57" t="s">
        <v>542</v>
      </c>
      <c r="D24" s="77">
        <v>250531018</v>
      </c>
      <c r="E24" s="78">
        <v>19573000</v>
      </c>
      <c r="F24" s="79">
        <f t="shared" si="0"/>
        <v>270104018</v>
      </c>
      <c r="G24" s="77">
        <v>250531018</v>
      </c>
      <c r="H24" s="78">
        <v>19573000</v>
      </c>
      <c r="I24" s="79">
        <f t="shared" si="1"/>
        <v>270104018</v>
      </c>
      <c r="J24" s="77">
        <v>-66379016</v>
      </c>
      <c r="K24" s="78">
        <v>0</v>
      </c>
      <c r="L24" s="78">
        <f t="shared" si="2"/>
        <v>-66379016</v>
      </c>
      <c r="M24" s="95">
        <f t="shared" si="3"/>
        <v>-0.24575353040471987</v>
      </c>
      <c r="N24" s="77">
        <v>-1228813546</v>
      </c>
      <c r="O24" s="78">
        <v>1476989</v>
      </c>
      <c r="P24" s="78">
        <f t="shared" si="4"/>
        <v>-1227336557</v>
      </c>
      <c r="Q24" s="95">
        <f t="shared" si="5"/>
        <v>-4.5439403904017448</v>
      </c>
      <c r="R24" s="77">
        <v>0</v>
      </c>
      <c r="S24" s="78">
        <v>0</v>
      </c>
      <c r="T24" s="78">
        <f t="shared" si="6"/>
        <v>0</v>
      </c>
      <c r="U24" s="95">
        <f t="shared" si="7"/>
        <v>0</v>
      </c>
      <c r="V24" s="77">
        <v>0</v>
      </c>
      <c r="W24" s="78">
        <v>0</v>
      </c>
      <c r="X24" s="78">
        <f t="shared" si="8"/>
        <v>0</v>
      </c>
      <c r="Y24" s="95">
        <f t="shared" si="9"/>
        <v>0</v>
      </c>
      <c r="Z24" s="77">
        <f t="shared" si="10"/>
        <v>-1295192562</v>
      </c>
      <c r="AA24" s="78">
        <f t="shared" si="11"/>
        <v>1476989</v>
      </c>
      <c r="AB24" s="78">
        <f t="shared" si="12"/>
        <v>-1293715573</v>
      </c>
      <c r="AC24" s="95">
        <f t="shared" si="13"/>
        <v>-4.7896939208064646</v>
      </c>
      <c r="AD24" s="77">
        <v>62723963</v>
      </c>
      <c r="AE24" s="78">
        <v>3869985</v>
      </c>
      <c r="AF24" s="78">
        <f t="shared" si="14"/>
        <v>66593948</v>
      </c>
      <c r="AG24" s="78">
        <v>274757893</v>
      </c>
      <c r="AH24" s="78">
        <v>291305247</v>
      </c>
      <c r="AI24" s="79">
        <v>115805639</v>
      </c>
      <c r="AJ24" s="114">
        <f t="shared" si="15"/>
        <v>0.4214824831256076</v>
      </c>
      <c r="AK24" s="115">
        <f t="shared" si="16"/>
        <v>-19.430151595757621</v>
      </c>
    </row>
    <row r="25" spans="1:37" ht="13" x14ac:dyDescent="0.3">
      <c r="A25" s="55" t="s">
        <v>101</v>
      </c>
      <c r="B25" s="56" t="s">
        <v>543</v>
      </c>
      <c r="C25" s="57" t="s">
        <v>544</v>
      </c>
      <c r="D25" s="77">
        <v>372121960</v>
      </c>
      <c r="E25" s="78">
        <v>81016200</v>
      </c>
      <c r="F25" s="79">
        <f t="shared" si="0"/>
        <v>453138160</v>
      </c>
      <c r="G25" s="77">
        <v>372121960</v>
      </c>
      <c r="H25" s="78">
        <v>61666200</v>
      </c>
      <c r="I25" s="79">
        <f t="shared" si="1"/>
        <v>433788160</v>
      </c>
      <c r="J25" s="77">
        <v>140599758</v>
      </c>
      <c r="K25" s="78">
        <v>23808683</v>
      </c>
      <c r="L25" s="78">
        <f t="shared" si="2"/>
        <v>164408441</v>
      </c>
      <c r="M25" s="95">
        <f t="shared" si="3"/>
        <v>0.36282188416883715</v>
      </c>
      <c r="N25" s="77">
        <v>98981615</v>
      </c>
      <c r="O25" s="78">
        <v>31125529</v>
      </c>
      <c r="P25" s="78">
        <f t="shared" si="4"/>
        <v>130107144</v>
      </c>
      <c r="Q25" s="95">
        <f t="shared" si="5"/>
        <v>0.28712466855583296</v>
      </c>
      <c r="R25" s="77">
        <v>0</v>
      </c>
      <c r="S25" s="78">
        <v>0</v>
      </c>
      <c r="T25" s="78">
        <f t="shared" si="6"/>
        <v>0</v>
      </c>
      <c r="U25" s="95">
        <f t="shared" si="7"/>
        <v>0</v>
      </c>
      <c r="V25" s="77">
        <v>0</v>
      </c>
      <c r="W25" s="78">
        <v>0</v>
      </c>
      <c r="X25" s="78">
        <f t="shared" si="8"/>
        <v>0</v>
      </c>
      <c r="Y25" s="95">
        <f t="shared" si="9"/>
        <v>0</v>
      </c>
      <c r="Z25" s="77">
        <f t="shared" si="10"/>
        <v>239581373</v>
      </c>
      <c r="AA25" s="78">
        <f t="shared" si="11"/>
        <v>54934212</v>
      </c>
      <c r="AB25" s="78">
        <f t="shared" si="12"/>
        <v>294515585</v>
      </c>
      <c r="AC25" s="95">
        <f t="shared" si="13"/>
        <v>0.64994655272467006</v>
      </c>
      <c r="AD25" s="77">
        <v>97939921</v>
      </c>
      <c r="AE25" s="78">
        <v>18463064</v>
      </c>
      <c r="AF25" s="78">
        <f t="shared" si="14"/>
        <v>116402985</v>
      </c>
      <c r="AG25" s="78">
        <v>432264323</v>
      </c>
      <c r="AH25" s="78">
        <v>436214323</v>
      </c>
      <c r="AI25" s="79">
        <v>267943525</v>
      </c>
      <c r="AJ25" s="114">
        <f t="shared" si="15"/>
        <v>0.61986037418128537</v>
      </c>
      <c r="AK25" s="115">
        <f t="shared" si="16"/>
        <v>0.11773030562747167</v>
      </c>
    </row>
    <row r="26" spans="1:37" ht="13" x14ac:dyDescent="0.3">
      <c r="A26" s="55" t="s">
        <v>101</v>
      </c>
      <c r="B26" s="56" t="s">
        <v>545</v>
      </c>
      <c r="C26" s="57" t="s">
        <v>546</v>
      </c>
      <c r="D26" s="77">
        <v>471701991</v>
      </c>
      <c r="E26" s="78">
        <v>21092600</v>
      </c>
      <c r="F26" s="79">
        <f t="shared" si="0"/>
        <v>492794591</v>
      </c>
      <c r="G26" s="77">
        <v>471701991</v>
      </c>
      <c r="H26" s="78">
        <v>21092600</v>
      </c>
      <c r="I26" s="79">
        <f t="shared" si="1"/>
        <v>492794591</v>
      </c>
      <c r="J26" s="77">
        <v>110496063</v>
      </c>
      <c r="K26" s="78">
        <v>4292953</v>
      </c>
      <c r="L26" s="78">
        <f t="shared" si="2"/>
        <v>114789016</v>
      </c>
      <c r="M26" s="95">
        <f t="shared" si="3"/>
        <v>0.23293481319887296</v>
      </c>
      <c r="N26" s="77">
        <v>78997300</v>
      </c>
      <c r="O26" s="78">
        <v>10213457</v>
      </c>
      <c r="P26" s="78">
        <f t="shared" si="4"/>
        <v>89210757</v>
      </c>
      <c r="Q26" s="95">
        <f t="shared" si="5"/>
        <v>0.18103030883307727</v>
      </c>
      <c r="R26" s="77">
        <v>0</v>
      </c>
      <c r="S26" s="78">
        <v>0</v>
      </c>
      <c r="T26" s="78">
        <f t="shared" si="6"/>
        <v>0</v>
      </c>
      <c r="U26" s="95">
        <f t="shared" si="7"/>
        <v>0</v>
      </c>
      <c r="V26" s="77">
        <v>0</v>
      </c>
      <c r="W26" s="78">
        <v>0</v>
      </c>
      <c r="X26" s="78">
        <f t="shared" si="8"/>
        <v>0</v>
      </c>
      <c r="Y26" s="95">
        <f t="shared" si="9"/>
        <v>0</v>
      </c>
      <c r="Z26" s="77">
        <f t="shared" si="10"/>
        <v>189493363</v>
      </c>
      <c r="AA26" s="78">
        <f t="shared" si="11"/>
        <v>14506410</v>
      </c>
      <c r="AB26" s="78">
        <f t="shared" si="12"/>
        <v>203999773</v>
      </c>
      <c r="AC26" s="95">
        <f t="shared" si="13"/>
        <v>0.41396512203195024</v>
      </c>
      <c r="AD26" s="77">
        <v>74000490</v>
      </c>
      <c r="AE26" s="78">
        <v>8760228</v>
      </c>
      <c r="AF26" s="78">
        <f t="shared" si="14"/>
        <v>82760718</v>
      </c>
      <c r="AG26" s="78">
        <v>480185247</v>
      </c>
      <c r="AH26" s="78">
        <v>471800469</v>
      </c>
      <c r="AI26" s="79">
        <v>168040785</v>
      </c>
      <c r="AJ26" s="114">
        <f t="shared" si="15"/>
        <v>0.34994991214296928</v>
      </c>
      <c r="AK26" s="115">
        <f t="shared" si="16"/>
        <v>7.7935996157017406E-2</v>
      </c>
    </row>
    <row r="27" spans="1:37" ht="13" x14ac:dyDescent="0.3">
      <c r="A27" s="55" t="s">
        <v>101</v>
      </c>
      <c r="B27" s="56" t="s">
        <v>547</v>
      </c>
      <c r="C27" s="57" t="s">
        <v>548</v>
      </c>
      <c r="D27" s="77">
        <v>198730176</v>
      </c>
      <c r="E27" s="78">
        <v>37954452</v>
      </c>
      <c r="F27" s="79">
        <f t="shared" si="0"/>
        <v>236684628</v>
      </c>
      <c r="G27" s="77">
        <v>198730176</v>
      </c>
      <c r="H27" s="78">
        <v>37954452</v>
      </c>
      <c r="I27" s="79">
        <f t="shared" si="1"/>
        <v>236684628</v>
      </c>
      <c r="J27" s="77">
        <v>68787781</v>
      </c>
      <c r="K27" s="78">
        <v>4131237</v>
      </c>
      <c r="L27" s="78">
        <f t="shared" si="2"/>
        <v>72919018</v>
      </c>
      <c r="M27" s="95">
        <f t="shared" si="3"/>
        <v>0.30808514526765124</v>
      </c>
      <c r="N27" s="77">
        <v>56415504</v>
      </c>
      <c r="O27" s="78">
        <v>8061100</v>
      </c>
      <c r="P27" s="78">
        <f t="shared" si="4"/>
        <v>64476604</v>
      </c>
      <c r="Q27" s="95">
        <f t="shared" si="5"/>
        <v>0.27241568049784798</v>
      </c>
      <c r="R27" s="77">
        <v>0</v>
      </c>
      <c r="S27" s="78">
        <v>0</v>
      </c>
      <c r="T27" s="78">
        <f t="shared" si="6"/>
        <v>0</v>
      </c>
      <c r="U27" s="95">
        <f t="shared" si="7"/>
        <v>0</v>
      </c>
      <c r="V27" s="77">
        <v>0</v>
      </c>
      <c r="W27" s="78">
        <v>0</v>
      </c>
      <c r="X27" s="78">
        <f t="shared" si="8"/>
        <v>0</v>
      </c>
      <c r="Y27" s="95">
        <f t="shared" si="9"/>
        <v>0</v>
      </c>
      <c r="Z27" s="77">
        <f t="shared" si="10"/>
        <v>125203285</v>
      </c>
      <c r="AA27" s="78">
        <f t="shared" si="11"/>
        <v>12192337</v>
      </c>
      <c r="AB27" s="78">
        <f t="shared" si="12"/>
        <v>137395622</v>
      </c>
      <c r="AC27" s="95">
        <f t="shared" si="13"/>
        <v>0.58050082576549922</v>
      </c>
      <c r="AD27" s="77">
        <v>53623139</v>
      </c>
      <c r="AE27" s="78">
        <v>398173</v>
      </c>
      <c r="AF27" s="78">
        <f t="shared" si="14"/>
        <v>54021312</v>
      </c>
      <c r="AG27" s="78">
        <v>247413815</v>
      </c>
      <c r="AH27" s="78">
        <v>247413815</v>
      </c>
      <c r="AI27" s="79">
        <v>55279594</v>
      </c>
      <c r="AJ27" s="114">
        <f t="shared" si="15"/>
        <v>0.22342969813549013</v>
      </c>
      <c r="AK27" s="115">
        <f t="shared" si="16"/>
        <v>0.19354013467869868</v>
      </c>
    </row>
    <row r="28" spans="1:37" ht="13" x14ac:dyDescent="0.3">
      <c r="A28" s="55" t="s">
        <v>116</v>
      </c>
      <c r="B28" s="56" t="s">
        <v>549</v>
      </c>
      <c r="C28" s="57" t="s">
        <v>550</v>
      </c>
      <c r="D28" s="77">
        <v>581328734</v>
      </c>
      <c r="E28" s="78">
        <v>708380320</v>
      </c>
      <c r="F28" s="79">
        <f t="shared" si="0"/>
        <v>1289709054</v>
      </c>
      <c r="G28" s="77">
        <v>581328734</v>
      </c>
      <c r="H28" s="78">
        <v>708380320</v>
      </c>
      <c r="I28" s="79">
        <f t="shared" si="1"/>
        <v>1289709054</v>
      </c>
      <c r="J28" s="77">
        <v>227303323</v>
      </c>
      <c r="K28" s="78">
        <v>113269100</v>
      </c>
      <c r="L28" s="78">
        <f t="shared" si="2"/>
        <v>340572423</v>
      </c>
      <c r="M28" s="95">
        <f t="shared" si="3"/>
        <v>0.26406918827445869</v>
      </c>
      <c r="N28" s="77">
        <v>187245938</v>
      </c>
      <c r="O28" s="78">
        <v>119722803</v>
      </c>
      <c r="P28" s="78">
        <f t="shared" si="4"/>
        <v>306968741</v>
      </c>
      <c r="Q28" s="95">
        <f t="shared" si="5"/>
        <v>0.23801394589573843</v>
      </c>
      <c r="R28" s="77">
        <v>0</v>
      </c>
      <c r="S28" s="78">
        <v>0</v>
      </c>
      <c r="T28" s="78">
        <f t="shared" si="6"/>
        <v>0</v>
      </c>
      <c r="U28" s="95">
        <f t="shared" si="7"/>
        <v>0</v>
      </c>
      <c r="V28" s="77">
        <v>0</v>
      </c>
      <c r="W28" s="78">
        <v>0</v>
      </c>
      <c r="X28" s="78">
        <f t="shared" si="8"/>
        <v>0</v>
      </c>
      <c r="Y28" s="95">
        <f t="shared" si="9"/>
        <v>0</v>
      </c>
      <c r="Z28" s="77">
        <f t="shared" si="10"/>
        <v>414549261</v>
      </c>
      <c r="AA28" s="78">
        <f t="shared" si="11"/>
        <v>232991903</v>
      </c>
      <c r="AB28" s="78">
        <f t="shared" si="12"/>
        <v>647541164</v>
      </c>
      <c r="AC28" s="95">
        <f t="shared" si="13"/>
        <v>0.50208313417019712</v>
      </c>
      <c r="AD28" s="77">
        <v>178245748</v>
      </c>
      <c r="AE28" s="78">
        <v>76731223</v>
      </c>
      <c r="AF28" s="78">
        <f t="shared" si="14"/>
        <v>254976971</v>
      </c>
      <c r="AG28" s="78">
        <v>1200517168</v>
      </c>
      <c r="AH28" s="78">
        <v>1220516566</v>
      </c>
      <c r="AI28" s="79">
        <v>528385019</v>
      </c>
      <c r="AJ28" s="114">
        <f t="shared" si="15"/>
        <v>0.44013116437165356</v>
      </c>
      <c r="AK28" s="115">
        <f t="shared" si="16"/>
        <v>0.20390770898286337</v>
      </c>
    </row>
    <row r="29" spans="1:37" ht="14" x14ac:dyDescent="0.3">
      <c r="A29" s="58" t="s">
        <v>0</v>
      </c>
      <c r="B29" s="59" t="s">
        <v>551</v>
      </c>
      <c r="C29" s="60" t="s">
        <v>0</v>
      </c>
      <c r="D29" s="80">
        <f>SUM(D23:D28)</f>
        <v>2493198657</v>
      </c>
      <c r="E29" s="81">
        <f>SUM(E23:E28)</f>
        <v>951930598</v>
      </c>
      <c r="F29" s="82">
        <f t="shared" si="0"/>
        <v>3445129255</v>
      </c>
      <c r="G29" s="80">
        <f>SUM(G23:G28)</f>
        <v>2493198657</v>
      </c>
      <c r="H29" s="81">
        <f>SUM(H23:H28)</f>
        <v>932580598</v>
      </c>
      <c r="I29" s="82">
        <f t="shared" si="1"/>
        <v>3425779255</v>
      </c>
      <c r="J29" s="80">
        <f>SUM(J23:J28)</f>
        <v>570113221</v>
      </c>
      <c r="K29" s="81">
        <f>SUM(K23:K28)</f>
        <v>190680963</v>
      </c>
      <c r="L29" s="81">
        <f t="shared" si="2"/>
        <v>760794184</v>
      </c>
      <c r="M29" s="96">
        <f t="shared" si="3"/>
        <v>0.22083182594552611</v>
      </c>
      <c r="N29" s="80">
        <f>SUM(N23:N28)</f>
        <v>-672282042</v>
      </c>
      <c r="O29" s="81">
        <f>SUM(O23:O28)</f>
        <v>181485364</v>
      </c>
      <c r="P29" s="81">
        <f t="shared" si="4"/>
        <v>-490796678</v>
      </c>
      <c r="Q29" s="96">
        <f t="shared" si="5"/>
        <v>-0.14246103460057263</v>
      </c>
      <c r="R29" s="80">
        <f>SUM(R23:R28)</f>
        <v>0</v>
      </c>
      <c r="S29" s="81">
        <f>SUM(S23:S28)</f>
        <v>0</v>
      </c>
      <c r="T29" s="81">
        <f t="shared" si="6"/>
        <v>0</v>
      </c>
      <c r="U29" s="96">
        <f t="shared" si="7"/>
        <v>0</v>
      </c>
      <c r="V29" s="80">
        <f>SUM(V23:V28)</f>
        <v>0</v>
      </c>
      <c r="W29" s="81">
        <f>SUM(W23:W28)</f>
        <v>0</v>
      </c>
      <c r="X29" s="81">
        <f t="shared" si="8"/>
        <v>0</v>
      </c>
      <c r="Y29" s="96">
        <f t="shared" si="9"/>
        <v>0</v>
      </c>
      <c r="Z29" s="80">
        <f t="shared" si="10"/>
        <v>-102168821</v>
      </c>
      <c r="AA29" s="81">
        <f t="shared" si="11"/>
        <v>372166327</v>
      </c>
      <c r="AB29" s="81">
        <f t="shared" si="12"/>
        <v>269997506</v>
      </c>
      <c r="AC29" s="96">
        <f t="shared" si="13"/>
        <v>7.8370791344953478E-2</v>
      </c>
      <c r="AD29" s="80">
        <f>SUM(AD23:AD28)</f>
        <v>578391413</v>
      </c>
      <c r="AE29" s="81">
        <f>SUM(AE23:AE28)</f>
        <v>128797148</v>
      </c>
      <c r="AF29" s="81">
        <f t="shared" si="14"/>
        <v>707188561</v>
      </c>
      <c r="AG29" s="81">
        <f>SUM(AG23:AG28)</f>
        <v>3394505012</v>
      </c>
      <c r="AH29" s="81">
        <f>SUM(AH23:AH28)</f>
        <v>3484966578</v>
      </c>
      <c r="AI29" s="82">
        <f>SUM(AI23:AI28)</f>
        <v>1432477962</v>
      </c>
      <c r="AJ29" s="116">
        <f t="shared" si="15"/>
        <v>0.4219990711270159</v>
      </c>
      <c r="AK29" s="117">
        <f t="shared" si="16"/>
        <v>-1.6940110531567267</v>
      </c>
    </row>
    <row r="30" spans="1:37" ht="13" x14ac:dyDescent="0.3">
      <c r="A30" s="55" t="s">
        <v>101</v>
      </c>
      <c r="B30" s="56" t="s">
        <v>89</v>
      </c>
      <c r="C30" s="57" t="s">
        <v>90</v>
      </c>
      <c r="D30" s="77">
        <v>4571805013</v>
      </c>
      <c r="E30" s="78">
        <v>265985449</v>
      </c>
      <c r="F30" s="79">
        <f t="shared" si="0"/>
        <v>4837790462</v>
      </c>
      <c r="G30" s="77">
        <v>4571805013</v>
      </c>
      <c r="H30" s="78">
        <v>265985449</v>
      </c>
      <c r="I30" s="79">
        <f t="shared" si="1"/>
        <v>4837790462</v>
      </c>
      <c r="J30" s="77">
        <v>1329151442</v>
      </c>
      <c r="K30" s="78">
        <v>9058835</v>
      </c>
      <c r="L30" s="78">
        <f t="shared" si="2"/>
        <v>1338210277</v>
      </c>
      <c r="M30" s="95">
        <f t="shared" si="3"/>
        <v>0.27661600631763783</v>
      </c>
      <c r="N30" s="77">
        <v>1204199880</v>
      </c>
      <c r="O30" s="78">
        <v>39143059</v>
      </c>
      <c r="P30" s="78">
        <f t="shared" si="4"/>
        <v>1243342939</v>
      </c>
      <c r="Q30" s="95">
        <f t="shared" si="5"/>
        <v>0.25700636453071746</v>
      </c>
      <c r="R30" s="77">
        <v>0</v>
      </c>
      <c r="S30" s="78">
        <v>0</v>
      </c>
      <c r="T30" s="78">
        <f t="shared" si="6"/>
        <v>0</v>
      </c>
      <c r="U30" s="95">
        <f t="shared" si="7"/>
        <v>0</v>
      </c>
      <c r="V30" s="77">
        <v>0</v>
      </c>
      <c r="W30" s="78">
        <v>0</v>
      </c>
      <c r="X30" s="78">
        <f t="shared" si="8"/>
        <v>0</v>
      </c>
      <c r="Y30" s="95">
        <f t="shared" si="9"/>
        <v>0</v>
      </c>
      <c r="Z30" s="77">
        <f t="shared" si="10"/>
        <v>2533351322</v>
      </c>
      <c r="AA30" s="78">
        <f t="shared" si="11"/>
        <v>48201894</v>
      </c>
      <c r="AB30" s="78">
        <f t="shared" si="12"/>
        <v>2581553216</v>
      </c>
      <c r="AC30" s="95">
        <f t="shared" si="13"/>
        <v>0.53362237084835529</v>
      </c>
      <c r="AD30" s="77">
        <v>1074107479</v>
      </c>
      <c r="AE30" s="78">
        <v>39514420</v>
      </c>
      <c r="AF30" s="78">
        <f t="shared" si="14"/>
        <v>1113621899</v>
      </c>
      <c r="AG30" s="78">
        <v>4501110652</v>
      </c>
      <c r="AH30" s="78">
        <v>4540972013</v>
      </c>
      <c r="AI30" s="79">
        <v>2393429032</v>
      </c>
      <c r="AJ30" s="114">
        <f t="shared" si="15"/>
        <v>0.53174187818211405</v>
      </c>
      <c r="AK30" s="115">
        <f t="shared" si="16"/>
        <v>0.11648571217617554</v>
      </c>
    </row>
    <row r="31" spans="1:37" ht="13" x14ac:dyDescent="0.3">
      <c r="A31" s="55" t="s">
        <v>101</v>
      </c>
      <c r="B31" s="56" t="s">
        <v>552</v>
      </c>
      <c r="C31" s="57" t="s">
        <v>553</v>
      </c>
      <c r="D31" s="77">
        <v>698954590</v>
      </c>
      <c r="E31" s="78">
        <v>101472000</v>
      </c>
      <c r="F31" s="79">
        <f t="shared" si="0"/>
        <v>800426590</v>
      </c>
      <c r="G31" s="77">
        <v>698954590</v>
      </c>
      <c r="H31" s="78">
        <v>101472000</v>
      </c>
      <c r="I31" s="79">
        <f t="shared" si="1"/>
        <v>800426590</v>
      </c>
      <c r="J31" s="77">
        <v>203656781</v>
      </c>
      <c r="K31" s="78">
        <v>12755588</v>
      </c>
      <c r="L31" s="78">
        <f t="shared" si="2"/>
        <v>216412369</v>
      </c>
      <c r="M31" s="95">
        <f t="shared" si="3"/>
        <v>0.27037128913970737</v>
      </c>
      <c r="N31" s="77">
        <v>137617629</v>
      </c>
      <c r="O31" s="78">
        <v>21235037</v>
      </c>
      <c r="P31" s="78">
        <f t="shared" si="4"/>
        <v>158852666</v>
      </c>
      <c r="Q31" s="95">
        <f t="shared" si="5"/>
        <v>0.1984600061824533</v>
      </c>
      <c r="R31" s="77">
        <v>0</v>
      </c>
      <c r="S31" s="78">
        <v>0</v>
      </c>
      <c r="T31" s="78">
        <f t="shared" si="6"/>
        <v>0</v>
      </c>
      <c r="U31" s="95">
        <f t="shared" si="7"/>
        <v>0</v>
      </c>
      <c r="V31" s="77">
        <v>0</v>
      </c>
      <c r="W31" s="78">
        <v>0</v>
      </c>
      <c r="X31" s="78">
        <f t="shared" si="8"/>
        <v>0</v>
      </c>
      <c r="Y31" s="95">
        <f t="shared" si="9"/>
        <v>0</v>
      </c>
      <c r="Z31" s="77">
        <f t="shared" si="10"/>
        <v>341274410</v>
      </c>
      <c r="AA31" s="78">
        <f t="shared" si="11"/>
        <v>33990625</v>
      </c>
      <c r="AB31" s="78">
        <f t="shared" si="12"/>
        <v>375265035</v>
      </c>
      <c r="AC31" s="95">
        <f t="shared" si="13"/>
        <v>0.46883129532216067</v>
      </c>
      <c r="AD31" s="77">
        <v>180557899</v>
      </c>
      <c r="AE31" s="78">
        <v>19760898</v>
      </c>
      <c r="AF31" s="78">
        <f t="shared" si="14"/>
        <v>200318797</v>
      </c>
      <c r="AG31" s="78">
        <v>699515581</v>
      </c>
      <c r="AH31" s="78">
        <v>699615181</v>
      </c>
      <c r="AI31" s="79">
        <v>380197809</v>
      </c>
      <c r="AJ31" s="114">
        <f t="shared" si="15"/>
        <v>0.54351585486699827</v>
      </c>
      <c r="AK31" s="115">
        <f t="shared" si="16"/>
        <v>-0.20700069899081908</v>
      </c>
    </row>
    <row r="32" spans="1:37" ht="13" x14ac:dyDescent="0.3">
      <c r="A32" s="55" t="s">
        <v>101</v>
      </c>
      <c r="B32" s="56" t="s">
        <v>91</v>
      </c>
      <c r="C32" s="57" t="s">
        <v>92</v>
      </c>
      <c r="D32" s="77">
        <v>2330862704</v>
      </c>
      <c r="E32" s="78">
        <v>234198250</v>
      </c>
      <c r="F32" s="79">
        <f t="shared" si="0"/>
        <v>2565060954</v>
      </c>
      <c r="G32" s="77">
        <v>2330862704</v>
      </c>
      <c r="H32" s="78">
        <v>234198250</v>
      </c>
      <c r="I32" s="79">
        <f t="shared" si="1"/>
        <v>2565060954</v>
      </c>
      <c r="J32" s="77">
        <v>742085016</v>
      </c>
      <c r="K32" s="78">
        <v>25230020</v>
      </c>
      <c r="L32" s="78">
        <f t="shared" si="2"/>
        <v>767315036</v>
      </c>
      <c r="M32" s="95">
        <f t="shared" si="3"/>
        <v>0.29914105347221315</v>
      </c>
      <c r="N32" s="77">
        <v>457901266</v>
      </c>
      <c r="O32" s="78">
        <v>63150351</v>
      </c>
      <c r="P32" s="78">
        <f t="shared" si="4"/>
        <v>521051617</v>
      </c>
      <c r="Q32" s="95">
        <f t="shared" si="5"/>
        <v>0.20313420473983793</v>
      </c>
      <c r="R32" s="77">
        <v>0</v>
      </c>
      <c r="S32" s="78">
        <v>0</v>
      </c>
      <c r="T32" s="78">
        <f t="shared" si="6"/>
        <v>0</v>
      </c>
      <c r="U32" s="95">
        <f t="shared" si="7"/>
        <v>0</v>
      </c>
      <c r="V32" s="77">
        <v>0</v>
      </c>
      <c r="W32" s="78">
        <v>0</v>
      </c>
      <c r="X32" s="78">
        <f t="shared" si="8"/>
        <v>0</v>
      </c>
      <c r="Y32" s="95">
        <f t="shared" si="9"/>
        <v>0</v>
      </c>
      <c r="Z32" s="77">
        <f t="shared" si="10"/>
        <v>1199986282</v>
      </c>
      <c r="AA32" s="78">
        <f t="shared" si="11"/>
        <v>88380371</v>
      </c>
      <c r="AB32" s="78">
        <f t="shared" si="12"/>
        <v>1288366653</v>
      </c>
      <c r="AC32" s="95">
        <f t="shared" si="13"/>
        <v>0.5022752582120511</v>
      </c>
      <c r="AD32" s="77">
        <v>531852811</v>
      </c>
      <c r="AE32" s="78">
        <v>54430269</v>
      </c>
      <c r="AF32" s="78">
        <f t="shared" si="14"/>
        <v>586283080</v>
      </c>
      <c r="AG32" s="78">
        <v>2461247579</v>
      </c>
      <c r="AH32" s="78">
        <v>2470145070</v>
      </c>
      <c r="AI32" s="79">
        <v>1327589894</v>
      </c>
      <c r="AJ32" s="114">
        <f t="shared" si="15"/>
        <v>0.53939713555326163</v>
      </c>
      <c r="AK32" s="115">
        <f t="shared" si="16"/>
        <v>-0.11126274188230023</v>
      </c>
    </row>
    <row r="33" spans="1:37" ht="13" x14ac:dyDescent="0.3">
      <c r="A33" s="55" t="s">
        <v>116</v>
      </c>
      <c r="B33" s="56" t="s">
        <v>554</v>
      </c>
      <c r="C33" s="57" t="s">
        <v>555</v>
      </c>
      <c r="D33" s="77">
        <v>248471004</v>
      </c>
      <c r="E33" s="78">
        <v>13850028</v>
      </c>
      <c r="F33" s="79">
        <f t="shared" si="0"/>
        <v>262321032</v>
      </c>
      <c r="G33" s="77">
        <v>248471004</v>
      </c>
      <c r="H33" s="78">
        <v>13850028</v>
      </c>
      <c r="I33" s="79">
        <f t="shared" si="1"/>
        <v>262321032</v>
      </c>
      <c r="J33" s="77">
        <v>95482699</v>
      </c>
      <c r="K33" s="78">
        <v>1125996</v>
      </c>
      <c r="L33" s="78">
        <f t="shared" si="2"/>
        <v>96608695</v>
      </c>
      <c r="M33" s="95">
        <f t="shared" si="3"/>
        <v>0.36828421367296238</v>
      </c>
      <c r="N33" s="77">
        <v>78312903</v>
      </c>
      <c r="O33" s="78">
        <v>2611143</v>
      </c>
      <c r="P33" s="78">
        <f t="shared" si="4"/>
        <v>80924046</v>
      </c>
      <c r="Q33" s="95">
        <f t="shared" si="5"/>
        <v>0.30849240483317403</v>
      </c>
      <c r="R33" s="77">
        <v>0</v>
      </c>
      <c r="S33" s="78">
        <v>0</v>
      </c>
      <c r="T33" s="78">
        <f t="shared" si="6"/>
        <v>0</v>
      </c>
      <c r="U33" s="95">
        <f t="shared" si="7"/>
        <v>0</v>
      </c>
      <c r="V33" s="77">
        <v>0</v>
      </c>
      <c r="W33" s="78">
        <v>0</v>
      </c>
      <c r="X33" s="78">
        <f t="shared" si="8"/>
        <v>0</v>
      </c>
      <c r="Y33" s="95">
        <f t="shared" si="9"/>
        <v>0</v>
      </c>
      <c r="Z33" s="77">
        <f t="shared" si="10"/>
        <v>173795602</v>
      </c>
      <c r="AA33" s="78">
        <f t="shared" si="11"/>
        <v>3737139</v>
      </c>
      <c r="AB33" s="78">
        <f t="shared" si="12"/>
        <v>177532741</v>
      </c>
      <c r="AC33" s="95">
        <f t="shared" si="13"/>
        <v>0.67677661850613635</v>
      </c>
      <c r="AD33" s="77">
        <v>65758232</v>
      </c>
      <c r="AE33" s="78">
        <v>2493868</v>
      </c>
      <c r="AF33" s="78">
        <f t="shared" si="14"/>
        <v>68252100</v>
      </c>
      <c r="AG33" s="78">
        <v>271122000</v>
      </c>
      <c r="AH33" s="78">
        <v>253596984</v>
      </c>
      <c r="AI33" s="79">
        <v>161198823</v>
      </c>
      <c r="AJ33" s="114">
        <f t="shared" si="15"/>
        <v>0.59456194259410888</v>
      </c>
      <c r="AK33" s="115">
        <f t="shared" si="16"/>
        <v>0.18566382572843909</v>
      </c>
    </row>
    <row r="34" spans="1:37" ht="14" x14ac:dyDescent="0.3">
      <c r="A34" s="58" t="s">
        <v>0</v>
      </c>
      <c r="B34" s="59" t="s">
        <v>556</v>
      </c>
      <c r="C34" s="60" t="s">
        <v>0</v>
      </c>
      <c r="D34" s="80">
        <f>SUM(D30:D33)</f>
        <v>7850093311</v>
      </c>
      <c r="E34" s="81">
        <f>SUM(E30:E33)</f>
        <v>615505727</v>
      </c>
      <c r="F34" s="82">
        <f t="shared" si="0"/>
        <v>8465599038</v>
      </c>
      <c r="G34" s="80">
        <f>SUM(G30:G33)</f>
        <v>7850093311</v>
      </c>
      <c r="H34" s="81">
        <f>SUM(H30:H33)</f>
        <v>615505727</v>
      </c>
      <c r="I34" s="82">
        <f t="shared" si="1"/>
        <v>8465599038</v>
      </c>
      <c r="J34" s="80">
        <f>SUM(J30:J33)</f>
        <v>2370375938</v>
      </c>
      <c r="K34" s="81">
        <f>SUM(K30:K33)</f>
        <v>48170439</v>
      </c>
      <c r="L34" s="81">
        <f t="shared" si="2"/>
        <v>2418546377</v>
      </c>
      <c r="M34" s="96">
        <f t="shared" si="3"/>
        <v>0.28569110893910021</v>
      </c>
      <c r="N34" s="80">
        <f>SUM(N30:N33)</f>
        <v>1878031678</v>
      </c>
      <c r="O34" s="81">
        <f>SUM(O30:O33)</f>
        <v>126139590</v>
      </c>
      <c r="P34" s="81">
        <f t="shared" si="4"/>
        <v>2004171268</v>
      </c>
      <c r="Q34" s="96">
        <f t="shared" si="5"/>
        <v>0.2367429946780808</v>
      </c>
      <c r="R34" s="80">
        <f>SUM(R30:R33)</f>
        <v>0</v>
      </c>
      <c r="S34" s="81">
        <f>SUM(S30:S33)</f>
        <v>0</v>
      </c>
      <c r="T34" s="81">
        <f t="shared" si="6"/>
        <v>0</v>
      </c>
      <c r="U34" s="96">
        <f t="shared" si="7"/>
        <v>0</v>
      </c>
      <c r="V34" s="80">
        <f>SUM(V30:V33)</f>
        <v>0</v>
      </c>
      <c r="W34" s="81">
        <f>SUM(W30:W33)</f>
        <v>0</v>
      </c>
      <c r="X34" s="81">
        <f t="shared" si="8"/>
        <v>0</v>
      </c>
      <c r="Y34" s="96">
        <f t="shared" si="9"/>
        <v>0</v>
      </c>
      <c r="Z34" s="80">
        <f t="shared" si="10"/>
        <v>4248407616</v>
      </c>
      <c r="AA34" s="81">
        <f t="shared" si="11"/>
        <v>174310029</v>
      </c>
      <c r="AB34" s="81">
        <f t="shared" si="12"/>
        <v>4422717645</v>
      </c>
      <c r="AC34" s="96">
        <f t="shared" si="13"/>
        <v>0.52243410361718101</v>
      </c>
      <c r="AD34" s="80">
        <f>SUM(AD30:AD33)</f>
        <v>1852276421</v>
      </c>
      <c r="AE34" s="81">
        <f>SUM(AE30:AE33)</f>
        <v>116199455</v>
      </c>
      <c r="AF34" s="81">
        <f t="shared" si="14"/>
        <v>1968475876</v>
      </c>
      <c r="AG34" s="81">
        <f>SUM(AG30:AG33)</f>
        <v>7932995812</v>
      </c>
      <c r="AH34" s="81">
        <f>SUM(AH30:AH33)</f>
        <v>7964329248</v>
      </c>
      <c r="AI34" s="82">
        <f>SUM(AI30:AI33)</f>
        <v>4262415558</v>
      </c>
      <c r="AJ34" s="116">
        <f t="shared" si="15"/>
        <v>0.53730213137795613</v>
      </c>
      <c r="AK34" s="117">
        <f t="shared" si="16"/>
        <v>1.8133517629148832E-2</v>
      </c>
    </row>
    <row r="35" spans="1:37" ht="14" x14ac:dyDescent="0.3">
      <c r="A35" s="61" t="s">
        <v>0</v>
      </c>
      <c r="B35" s="62" t="s">
        <v>557</v>
      </c>
      <c r="C35" s="63" t="s">
        <v>0</v>
      </c>
      <c r="D35" s="83">
        <f>SUM(D9:D14,D16:D21,D23:D28,D30:D33)</f>
        <v>27358564399</v>
      </c>
      <c r="E35" s="84">
        <f>SUM(E9:E14,E16:E21,E23:E28,E30:E33)</f>
        <v>3551494236</v>
      </c>
      <c r="F35" s="85">
        <f t="shared" si="0"/>
        <v>30910058635</v>
      </c>
      <c r="G35" s="83">
        <f>SUM(G9:G14,G16:G21,G23:G28,G30:G33)</f>
        <v>27358564399</v>
      </c>
      <c r="H35" s="84">
        <f>SUM(H9:H14,H16:H21,H23:H28,H30:H33)</f>
        <v>3547144236</v>
      </c>
      <c r="I35" s="85">
        <f t="shared" si="1"/>
        <v>30905708635</v>
      </c>
      <c r="J35" s="83">
        <f>SUM(J9:J14,J16:J21,J23:J28,J30:J33)</f>
        <v>7736172397</v>
      </c>
      <c r="K35" s="84">
        <f>SUM(K9:K14,K16:K21,K23:K28,K30:K33)</f>
        <v>689837395</v>
      </c>
      <c r="L35" s="84">
        <f t="shared" si="2"/>
        <v>8426009792</v>
      </c>
      <c r="M35" s="97">
        <f t="shared" si="3"/>
        <v>0.27259766445279665</v>
      </c>
      <c r="N35" s="83">
        <f>SUM(N9:N14,N16:N21,N23:N28,N30:N33)</f>
        <v>4665606822</v>
      </c>
      <c r="O35" s="84">
        <f>SUM(O9:O14,O16:O21,O23:O28,O30:O33)</f>
        <v>790163489</v>
      </c>
      <c r="P35" s="84">
        <f t="shared" si="4"/>
        <v>5455770311</v>
      </c>
      <c r="Q35" s="97">
        <f t="shared" si="5"/>
        <v>0.17650468979771963</v>
      </c>
      <c r="R35" s="83">
        <f>SUM(R9:R14,R16:R21,R23:R28,R30:R33)</f>
        <v>0</v>
      </c>
      <c r="S35" s="84">
        <f>SUM(S9:S14,S16:S21,S23:S28,S30:S33)</f>
        <v>0</v>
      </c>
      <c r="T35" s="84">
        <f t="shared" si="6"/>
        <v>0</v>
      </c>
      <c r="U35" s="97">
        <f t="shared" si="7"/>
        <v>0</v>
      </c>
      <c r="V35" s="83">
        <f>SUM(V9:V14,V16:V21,V23:V28,V30:V33)</f>
        <v>0</v>
      </c>
      <c r="W35" s="84">
        <f>SUM(W9:W14,W16:W21,W23:W28,W30:W33)</f>
        <v>0</v>
      </c>
      <c r="X35" s="84">
        <f t="shared" si="8"/>
        <v>0</v>
      </c>
      <c r="Y35" s="97">
        <f t="shared" si="9"/>
        <v>0</v>
      </c>
      <c r="Z35" s="83">
        <f t="shared" si="10"/>
        <v>12401779219</v>
      </c>
      <c r="AA35" s="84">
        <f t="shared" si="11"/>
        <v>1480000884</v>
      </c>
      <c r="AB35" s="84">
        <f t="shared" si="12"/>
        <v>13881780103</v>
      </c>
      <c r="AC35" s="97">
        <f t="shared" si="13"/>
        <v>0.44910235425051631</v>
      </c>
      <c r="AD35" s="83">
        <f>SUM(AD9:AD14,AD16:AD21,AD23:AD28,AD30:AD33)</f>
        <v>6557315273</v>
      </c>
      <c r="AE35" s="84">
        <f>SUM(AE9:AE14,AE16:AE21,AE23:AE28,AE30:AE33)</f>
        <v>-9981434242</v>
      </c>
      <c r="AF35" s="84">
        <f t="shared" si="14"/>
        <v>-3424118969</v>
      </c>
      <c r="AG35" s="84">
        <f>SUM(AG9:AG14,AG16:AG21,AG23:AG28,AG30:AG33)</f>
        <v>31062886668</v>
      </c>
      <c r="AH35" s="84">
        <f>SUM(AH9:AH14,AH16:AH21,AH23:AH28,AH30:AH33)</f>
        <v>30765934872</v>
      </c>
      <c r="AI35" s="85">
        <f>SUM(AI9:AI14,AI16:AI21,AI23:AI28,AI30:AI33)</f>
        <v>4475469524</v>
      </c>
      <c r="AJ35" s="118">
        <f t="shared" si="15"/>
        <v>0.1440777082900826</v>
      </c>
      <c r="AK35" s="119">
        <f t="shared" si="16"/>
        <v>-2.5933355004289864</v>
      </c>
    </row>
    <row r="36" spans="1:37" x14ac:dyDescent="0.25">
      <c r="D36" s="76"/>
      <c r="E36" s="76"/>
      <c r="F36" s="76"/>
      <c r="G36" s="76"/>
      <c r="H36" s="76"/>
      <c r="I36" s="76"/>
      <c r="J36" s="76"/>
      <c r="K36" s="76"/>
      <c r="L36" s="76"/>
      <c r="M36" s="94"/>
      <c r="N36" s="76"/>
      <c r="O36" s="76"/>
      <c r="P36" s="76"/>
      <c r="Q36" s="94"/>
      <c r="R36" s="76"/>
      <c r="S36" s="76"/>
      <c r="T36" s="76"/>
      <c r="U36" s="94"/>
      <c r="V36" s="76"/>
      <c r="W36" s="76"/>
      <c r="X36" s="76"/>
      <c r="Y36" s="94"/>
      <c r="Z36" s="76"/>
      <c r="AA36" s="76"/>
      <c r="AB36" s="76"/>
      <c r="AC36" s="94"/>
      <c r="AD36" s="76"/>
      <c r="AE36" s="76"/>
      <c r="AF36" s="76"/>
      <c r="AG36" s="76"/>
      <c r="AH36" s="76"/>
      <c r="AI36" s="76"/>
      <c r="AJ36" s="94"/>
      <c r="AK36" s="94"/>
    </row>
    <row r="37" spans="1:37" x14ac:dyDescent="0.25">
      <c r="D37" s="76"/>
      <c r="E37" s="76"/>
      <c r="F37" s="76"/>
      <c r="G37" s="76"/>
      <c r="H37" s="76"/>
      <c r="I37" s="76"/>
      <c r="J37" s="76"/>
      <c r="K37" s="76"/>
      <c r="L37" s="76"/>
      <c r="M37" s="94"/>
      <c r="N37" s="76"/>
      <c r="O37" s="76"/>
      <c r="P37" s="76"/>
      <c r="Q37" s="94"/>
      <c r="R37" s="76"/>
      <c r="S37" s="76"/>
      <c r="T37" s="76"/>
      <c r="U37" s="94"/>
      <c r="V37" s="76"/>
      <c r="W37" s="76"/>
      <c r="X37" s="76"/>
      <c r="Y37" s="94"/>
      <c r="Z37" s="76"/>
      <c r="AA37" s="76"/>
      <c r="AB37" s="76"/>
      <c r="AC37" s="94"/>
      <c r="AD37" s="76"/>
      <c r="AE37" s="76"/>
      <c r="AF37" s="76"/>
      <c r="AG37" s="76"/>
      <c r="AH37" s="76"/>
      <c r="AI37" s="76"/>
      <c r="AJ37" s="94"/>
      <c r="AK37" s="94"/>
    </row>
    <row r="38" spans="1:37" x14ac:dyDescent="0.25">
      <c r="D38" s="76"/>
      <c r="E38" s="76"/>
      <c r="F38" s="76"/>
      <c r="G38" s="76"/>
      <c r="H38" s="76"/>
      <c r="I38" s="76"/>
      <c r="J38" s="76"/>
      <c r="K38" s="76"/>
      <c r="L38" s="76"/>
      <c r="M38" s="94"/>
      <c r="N38" s="76"/>
      <c r="O38" s="76"/>
      <c r="P38" s="76"/>
      <c r="Q38" s="94"/>
      <c r="R38" s="76"/>
      <c r="S38" s="76"/>
      <c r="T38" s="76"/>
      <c r="U38" s="94"/>
      <c r="V38" s="76"/>
      <c r="W38" s="76"/>
      <c r="X38" s="76"/>
      <c r="Y38" s="94"/>
      <c r="Z38" s="76"/>
      <c r="AA38" s="76"/>
      <c r="AB38" s="76"/>
      <c r="AC38" s="94"/>
      <c r="AD38" s="76"/>
      <c r="AE38" s="76"/>
      <c r="AF38" s="76"/>
      <c r="AG38" s="76"/>
      <c r="AH38" s="76"/>
      <c r="AI38" s="76"/>
      <c r="AJ38" s="94"/>
      <c r="AK38" s="94"/>
    </row>
    <row r="39" spans="1:37" x14ac:dyDescent="0.25">
      <c r="D39" s="76"/>
      <c r="E39" s="76"/>
      <c r="F39" s="76"/>
      <c r="G39" s="76"/>
      <c r="H39" s="76"/>
      <c r="I39" s="76"/>
      <c r="J39" s="76"/>
      <c r="K39" s="76"/>
      <c r="L39" s="76"/>
      <c r="M39" s="94"/>
      <c r="N39" s="76"/>
      <c r="O39" s="76"/>
      <c r="P39" s="76"/>
      <c r="Q39" s="94"/>
      <c r="R39" s="76"/>
      <c r="S39" s="76"/>
      <c r="T39" s="76"/>
      <c r="U39" s="94"/>
      <c r="V39" s="76"/>
      <c r="W39" s="76"/>
      <c r="X39" s="76"/>
      <c r="Y39" s="94"/>
      <c r="Z39" s="76"/>
      <c r="AA39" s="76"/>
      <c r="AB39" s="76"/>
      <c r="AC39" s="94"/>
      <c r="AD39" s="76"/>
      <c r="AE39" s="76"/>
      <c r="AF39" s="76"/>
      <c r="AG39" s="76"/>
      <c r="AH39" s="76"/>
      <c r="AI39" s="76"/>
      <c r="AJ39" s="94"/>
      <c r="AK39" s="94"/>
    </row>
    <row r="40" spans="1:37" x14ac:dyDescent="0.25">
      <c r="D40" s="76"/>
      <c r="E40" s="76"/>
      <c r="F40" s="76"/>
      <c r="G40" s="76"/>
      <c r="H40" s="76"/>
      <c r="I40" s="76"/>
      <c r="J40" s="76"/>
      <c r="K40" s="76"/>
      <c r="L40" s="76"/>
      <c r="M40" s="94"/>
      <c r="N40" s="76"/>
      <c r="O40" s="76"/>
      <c r="P40" s="76"/>
      <c r="Q40" s="94"/>
      <c r="R40" s="76"/>
      <c r="S40" s="76"/>
      <c r="T40" s="76"/>
      <c r="U40" s="94"/>
      <c r="V40" s="76"/>
      <c r="W40" s="76"/>
      <c r="X40" s="76"/>
      <c r="Y40" s="94"/>
      <c r="Z40" s="76"/>
      <c r="AA40" s="76"/>
      <c r="AB40" s="76"/>
      <c r="AC40" s="94"/>
      <c r="AD40" s="76"/>
      <c r="AE40" s="76"/>
      <c r="AF40" s="76"/>
      <c r="AG40" s="76"/>
      <c r="AH40" s="76"/>
      <c r="AI40" s="76"/>
      <c r="AJ40" s="94"/>
      <c r="AK40" s="94"/>
    </row>
    <row r="41" spans="1:37" x14ac:dyDescent="0.25">
      <c r="D41" s="76"/>
      <c r="E41" s="76"/>
      <c r="F41" s="76"/>
      <c r="G41" s="76"/>
      <c r="H41" s="76"/>
      <c r="I41" s="76"/>
      <c r="J41" s="76"/>
      <c r="K41" s="76"/>
      <c r="L41" s="76"/>
      <c r="M41" s="94"/>
      <c r="N41" s="76"/>
      <c r="O41" s="76"/>
      <c r="P41" s="76"/>
      <c r="Q41" s="94"/>
      <c r="R41" s="76"/>
      <c r="S41" s="76"/>
      <c r="T41" s="76"/>
      <c r="U41" s="94"/>
      <c r="V41" s="76"/>
      <c r="W41" s="76"/>
      <c r="X41" s="76"/>
      <c r="Y41" s="94"/>
      <c r="Z41" s="76"/>
      <c r="AA41" s="76"/>
      <c r="AB41" s="76"/>
      <c r="AC41" s="94"/>
      <c r="AD41" s="76"/>
      <c r="AE41" s="76"/>
      <c r="AF41" s="76"/>
      <c r="AG41" s="76"/>
      <c r="AH41" s="76"/>
      <c r="AI41" s="76"/>
      <c r="AJ41" s="94"/>
      <c r="AK41" s="94"/>
    </row>
    <row r="42" spans="1:37" x14ac:dyDescent="0.25">
      <c r="D42" s="76"/>
      <c r="E42" s="76"/>
      <c r="F42" s="76"/>
      <c r="G42" s="76"/>
      <c r="H42" s="76"/>
      <c r="I42" s="76"/>
      <c r="J42" s="76"/>
      <c r="K42" s="76"/>
      <c r="L42" s="76"/>
      <c r="M42" s="94"/>
      <c r="N42" s="76"/>
      <c r="O42" s="76"/>
      <c r="P42" s="76"/>
      <c r="Q42" s="94"/>
      <c r="R42" s="76"/>
      <c r="S42" s="76"/>
      <c r="T42" s="76"/>
      <c r="U42" s="94"/>
      <c r="V42" s="76"/>
      <c r="W42" s="76"/>
      <c r="X42" s="76"/>
      <c r="Y42" s="94"/>
      <c r="Z42" s="76"/>
      <c r="AA42" s="76"/>
      <c r="AB42" s="76"/>
      <c r="AC42" s="94"/>
      <c r="AD42" s="76"/>
      <c r="AE42" s="76"/>
      <c r="AF42" s="76"/>
      <c r="AG42" s="76"/>
      <c r="AH42" s="76"/>
      <c r="AI42" s="76"/>
      <c r="AJ42" s="94"/>
      <c r="AK42" s="94"/>
    </row>
    <row r="43" spans="1:37" x14ac:dyDescent="0.25">
      <c r="D43" s="76"/>
      <c r="E43" s="76"/>
      <c r="F43" s="76"/>
      <c r="G43" s="76"/>
      <c r="H43" s="76"/>
      <c r="I43" s="76"/>
      <c r="J43" s="76"/>
      <c r="K43" s="76"/>
      <c r="L43" s="76"/>
      <c r="M43" s="94"/>
      <c r="N43" s="76"/>
      <c r="O43" s="76"/>
      <c r="P43" s="76"/>
      <c r="Q43" s="94"/>
      <c r="R43" s="76"/>
      <c r="S43" s="76"/>
      <c r="T43" s="76"/>
      <c r="U43" s="94"/>
      <c r="V43" s="76"/>
      <c r="W43" s="76"/>
      <c r="X43" s="76"/>
      <c r="Y43" s="94"/>
      <c r="Z43" s="76"/>
      <c r="AA43" s="76"/>
      <c r="AB43" s="76"/>
      <c r="AC43" s="94"/>
      <c r="AD43" s="76"/>
      <c r="AE43" s="76"/>
      <c r="AF43" s="76"/>
      <c r="AG43" s="76"/>
      <c r="AH43" s="76"/>
      <c r="AI43" s="76"/>
      <c r="AJ43" s="94"/>
      <c r="AK43" s="94"/>
    </row>
    <row r="44" spans="1:37" x14ac:dyDescent="0.25">
      <c r="D44" s="76"/>
      <c r="E44" s="76"/>
      <c r="F44" s="76"/>
      <c r="G44" s="76"/>
      <c r="H44" s="76"/>
      <c r="I44" s="76"/>
      <c r="J44" s="76"/>
      <c r="K44" s="76"/>
      <c r="L44" s="76"/>
      <c r="M44" s="94"/>
      <c r="N44" s="76"/>
      <c r="O44" s="76"/>
      <c r="P44" s="76"/>
      <c r="Q44" s="94"/>
      <c r="R44" s="76"/>
      <c r="S44" s="76"/>
      <c r="T44" s="76"/>
      <c r="U44" s="94"/>
      <c r="V44" s="76"/>
      <c r="W44" s="76"/>
      <c r="X44" s="76"/>
      <c r="Y44" s="94"/>
      <c r="Z44" s="76"/>
      <c r="AA44" s="76"/>
      <c r="AB44" s="76"/>
      <c r="AC44" s="94"/>
      <c r="AD44" s="76"/>
      <c r="AE44" s="76"/>
      <c r="AF44" s="76"/>
      <c r="AG44" s="76"/>
      <c r="AH44" s="76"/>
      <c r="AI44" s="76"/>
      <c r="AJ44" s="94"/>
      <c r="AK44" s="94"/>
    </row>
    <row r="45" spans="1:37" x14ac:dyDescent="0.25">
      <c r="D45" s="76"/>
      <c r="E45" s="76"/>
      <c r="F45" s="76"/>
      <c r="G45" s="76"/>
      <c r="H45" s="76"/>
      <c r="I45" s="76"/>
      <c r="J45" s="76"/>
      <c r="K45" s="76"/>
      <c r="L45" s="76"/>
      <c r="M45" s="94"/>
      <c r="N45" s="76"/>
      <c r="O45" s="76"/>
      <c r="P45" s="76"/>
      <c r="Q45" s="94"/>
      <c r="R45" s="76"/>
      <c r="S45" s="76"/>
      <c r="T45" s="76"/>
      <c r="U45" s="94"/>
      <c r="V45" s="76"/>
      <c r="W45" s="76"/>
      <c r="X45" s="76"/>
      <c r="Y45" s="94"/>
      <c r="Z45" s="76"/>
      <c r="AA45" s="76"/>
      <c r="AB45" s="76"/>
      <c r="AC45" s="94"/>
      <c r="AD45" s="76"/>
      <c r="AE45" s="76"/>
      <c r="AF45" s="76"/>
      <c r="AG45" s="76"/>
      <c r="AH45" s="76"/>
      <c r="AI45" s="76"/>
      <c r="AJ45" s="94"/>
      <c r="AK45" s="94"/>
    </row>
    <row r="46" spans="1:37" x14ac:dyDescent="0.25">
      <c r="D46" s="76"/>
      <c r="E46" s="76"/>
      <c r="F46" s="76"/>
      <c r="G46" s="76"/>
      <c r="H46" s="76"/>
      <c r="I46" s="76"/>
      <c r="J46" s="76"/>
      <c r="K46" s="76"/>
      <c r="L46" s="76"/>
      <c r="M46" s="94"/>
      <c r="N46" s="76"/>
      <c r="O46" s="76"/>
      <c r="P46" s="76"/>
      <c r="Q46" s="94"/>
      <c r="R46" s="76"/>
      <c r="S46" s="76"/>
      <c r="T46" s="76"/>
      <c r="U46" s="94"/>
      <c r="V46" s="76"/>
      <c r="W46" s="76"/>
      <c r="X46" s="76"/>
      <c r="Y46" s="94"/>
      <c r="Z46" s="76"/>
      <c r="AA46" s="76"/>
      <c r="AB46" s="76"/>
      <c r="AC46" s="94"/>
      <c r="AD46" s="76"/>
      <c r="AE46" s="76"/>
      <c r="AF46" s="76"/>
      <c r="AG46" s="76"/>
      <c r="AH46" s="76"/>
      <c r="AI46" s="76"/>
      <c r="AJ46" s="94"/>
      <c r="AK46" s="94"/>
    </row>
    <row r="47" spans="1:37" x14ac:dyDescent="0.25">
      <c r="D47" s="76"/>
      <c r="E47" s="76"/>
      <c r="F47" s="76"/>
      <c r="G47" s="76"/>
      <c r="H47" s="76"/>
      <c r="I47" s="76"/>
      <c r="J47" s="76"/>
      <c r="K47" s="76"/>
      <c r="L47" s="76"/>
      <c r="M47" s="94"/>
      <c r="N47" s="76"/>
      <c r="O47" s="76"/>
      <c r="P47" s="76"/>
      <c r="Q47" s="94"/>
      <c r="R47" s="76"/>
      <c r="S47" s="76"/>
      <c r="T47" s="76"/>
      <c r="U47" s="94"/>
      <c r="V47" s="76"/>
      <c r="W47" s="76"/>
      <c r="X47" s="76"/>
      <c r="Y47" s="94"/>
      <c r="Z47" s="76"/>
      <c r="AA47" s="76"/>
      <c r="AB47" s="76"/>
      <c r="AC47" s="94"/>
      <c r="AD47" s="76"/>
      <c r="AE47" s="76"/>
      <c r="AF47" s="76"/>
      <c r="AG47" s="76"/>
      <c r="AH47" s="76"/>
      <c r="AI47" s="76"/>
      <c r="AJ47" s="94"/>
      <c r="AK47" s="94"/>
    </row>
    <row r="48" spans="1:37" x14ac:dyDescent="0.25">
      <c r="D48" s="76"/>
      <c r="E48" s="76"/>
      <c r="F48" s="76"/>
      <c r="G48" s="76"/>
      <c r="H48" s="76"/>
      <c r="I48" s="76"/>
      <c r="J48" s="76"/>
      <c r="K48" s="76"/>
      <c r="L48" s="76"/>
      <c r="M48" s="94"/>
      <c r="N48" s="76"/>
      <c r="O48" s="76"/>
      <c r="P48" s="76"/>
      <c r="Q48" s="94"/>
      <c r="R48" s="76"/>
      <c r="S48" s="76"/>
      <c r="T48" s="76"/>
      <c r="U48" s="94"/>
      <c r="V48" s="76"/>
      <c r="W48" s="76"/>
      <c r="X48" s="76"/>
      <c r="Y48" s="94"/>
      <c r="Z48" s="76"/>
      <c r="AA48" s="76"/>
      <c r="AB48" s="76"/>
      <c r="AC48" s="94"/>
      <c r="AD48" s="76"/>
      <c r="AE48" s="76"/>
      <c r="AF48" s="76"/>
      <c r="AG48" s="76"/>
      <c r="AH48" s="76"/>
      <c r="AI48" s="76"/>
      <c r="AJ48" s="94"/>
      <c r="AK48" s="94"/>
    </row>
    <row r="49" spans="4:37" x14ac:dyDescent="0.25">
      <c r="D49" s="76"/>
      <c r="E49" s="76"/>
      <c r="F49" s="76"/>
      <c r="G49" s="76"/>
      <c r="H49" s="76"/>
      <c r="I49" s="76"/>
      <c r="J49" s="76"/>
      <c r="K49" s="76"/>
      <c r="L49" s="76"/>
      <c r="M49" s="94"/>
      <c r="N49" s="76"/>
      <c r="O49" s="76"/>
      <c r="P49" s="76"/>
      <c r="Q49" s="94"/>
      <c r="R49" s="76"/>
      <c r="S49" s="76"/>
      <c r="T49" s="76"/>
      <c r="U49" s="94"/>
      <c r="V49" s="76"/>
      <c r="W49" s="76"/>
      <c r="X49" s="76"/>
      <c r="Y49" s="94"/>
      <c r="Z49" s="76"/>
      <c r="AA49" s="76"/>
      <c r="AB49" s="76"/>
      <c r="AC49" s="94"/>
      <c r="AD49" s="76"/>
      <c r="AE49" s="76"/>
      <c r="AF49" s="76"/>
      <c r="AG49" s="76"/>
      <c r="AH49" s="76"/>
      <c r="AI49" s="76"/>
      <c r="AJ49" s="94"/>
      <c r="AK49" s="94"/>
    </row>
    <row r="50" spans="4:37" x14ac:dyDescent="0.25">
      <c r="D50" s="76"/>
      <c r="E50" s="76"/>
      <c r="F50" s="76"/>
      <c r="G50" s="76"/>
      <c r="H50" s="76"/>
      <c r="I50" s="76"/>
      <c r="J50" s="76"/>
      <c r="K50" s="76"/>
      <c r="L50" s="76"/>
      <c r="M50" s="94"/>
      <c r="N50" s="76"/>
      <c r="O50" s="76"/>
      <c r="P50" s="76"/>
      <c r="Q50" s="94"/>
      <c r="R50" s="76"/>
      <c r="S50" s="76"/>
      <c r="T50" s="76"/>
      <c r="U50" s="94"/>
      <c r="V50" s="76"/>
      <c r="W50" s="76"/>
      <c r="X50" s="76"/>
      <c r="Y50" s="94"/>
      <c r="Z50" s="76"/>
      <c r="AA50" s="76"/>
      <c r="AB50" s="76"/>
      <c r="AC50" s="94"/>
      <c r="AD50" s="76"/>
      <c r="AE50" s="76"/>
      <c r="AF50" s="76"/>
      <c r="AG50" s="76"/>
      <c r="AH50" s="76"/>
      <c r="AI50" s="76"/>
      <c r="AJ50" s="94"/>
      <c r="AK50" s="94"/>
    </row>
    <row r="51" spans="4:37" x14ac:dyDescent="0.25">
      <c r="D51" s="76"/>
      <c r="E51" s="76"/>
      <c r="F51" s="76"/>
      <c r="G51" s="76"/>
      <c r="H51" s="76"/>
      <c r="I51" s="76"/>
      <c r="J51" s="76"/>
      <c r="K51" s="76"/>
      <c r="L51" s="76"/>
      <c r="M51" s="94"/>
      <c r="N51" s="76"/>
      <c r="O51" s="76"/>
      <c r="P51" s="76"/>
      <c r="Q51" s="94"/>
      <c r="R51" s="76"/>
      <c r="S51" s="76"/>
      <c r="T51" s="76"/>
      <c r="U51" s="94"/>
      <c r="V51" s="76"/>
      <c r="W51" s="76"/>
      <c r="X51" s="76"/>
      <c r="Y51" s="94"/>
      <c r="Z51" s="76"/>
      <c r="AA51" s="76"/>
      <c r="AB51" s="76"/>
      <c r="AC51" s="94"/>
      <c r="AD51" s="76"/>
      <c r="AE51" s="76"/>
      <c r="AF51" s="76"/>
      <c r="AG51" s="76"/>
      <c r="AH51" s="76"/>
      <c r="AI51" s="76"/>
      <c r="AJ51" s="94"/>
      <c r="AK51" s="94"/>
    </row>
    <row r="52" spans="4:37" x14ac:dyDescent="0.25">
      <c r="D52" s="76"/>
      <c r="E52" s="76"/>
      <c r="F52" s="76"/>
      <c r="G52" s="76"/>
      <c r="H52" s="76"/>
      <c r="I52" s="76"/>
      <c r="J52" s="76"/>
      <c r="K52" s="76"/>
      <c r="L52" s="76"/>
      <c r="M52" s="94"/>
      <c r="N52" s="76"/>
      <c r="O52" s="76"/>
      <c r="P52" s="76"/>
      <c r="Q52" s="94"/>
      <c r="R52" s="76"/>
      <c r="S52" s="76"/>
      <c r="T52" s="76"/>
      <c r="U52" s="94"/>
      <c r="V52" s="76"/>
      <c r="W52" s="76"/>
      <c r="X52" s="76"/>
      <c r="Y52" s="94"/>
      <c r="Z52" s="76"/>
      <c r="AA52" s="76"/>
      <c r="AB52" s="76"/>
      <c r="AC52" s="94"/>
      <c r="AD52" s="76"/>
      <c r="AE52" s="76"/>
      <c r="AF52" s="76"/>
      <c r="AG52" s="76"/>
      <c r="AH52" s="76"/>
      <c r="AI52" s="76"/>
      <c r="AJ52" s="94"/>
      <c r="AK52" s="94"/>
    </row>
    <row r="53" spans="4:37" x14ac:dyDescent="0.25">
      <c r="D53" s="76"/>
      <c r="E53" s="76"/>
      <c r="F53" s="76"/>
      <c r="G53" s="76"/>
      <c r="H53" s="76"/>
      <c r="I53" s="76"/>
      <c r="J53" s="76"/>
      <c r="K53" s="76"/>
      <c r="L53" s="76"/>
      <c r="M53" s="94"/>
      <c r="N53" s="76"/>
      <c r="O53" s="76"/>
      <c r="P53" s="76"/>
      <c r="Q53" s="94"/>
      <c r="R53" s="76"/>
      <c r="S53" s="76"/>
      <c r="T53" s="76"/>
      <c r="U53" s="94"/>
      <c r="V53" s="76"/>
      <c r="W53" s="76"/>
      <c r="X53" s="76"/>
      <c r="Y53" s="94"/>
      <c r="Z53" s="76"/>
      <c r="AA53" s="76"/>
      <c r="AB53" s="76"/>
      <c r="AC53" s="94"/>
      <c r="AD53" s="76"/>
      <c r="AE53" s="76"/>
      <c r="AF53" s="76"/>
      <c r="AG53" s="76"/>
      <c r="AH53" s="76"/>
      <c r="AI53" s="76"/>
      <c r="AJ53" s="94"/>
      <c r="AK53" s="94"/>
    </row>
    <row r="54" spans="4:37" x14ac:dyDescent="0.25">
      <c r="D54" s="76"/>
      <c r="E54" s="76"/>
      <c r="F54" s="76"/>
      <c r="G54" s="76"/>
      <c r="H54" s="76"/>
      <c r="I54" s="76"/>
      <c r="J54" s="76"/>
      <c r="K54" s="76"/>
      <c r="L54" s="76"/>
      <c r="M54" s="94"/>
      <c r="N54" s="76"/>
      <c r="O54" s="76"/>
      <c r="P54" s="76"/>
      <c r="Q54" s="94"/>
      <c r="R54" s="76"/>
      <c r="S54" s="76"/>
      <c r="T54" s="76"/>
      <c r="U54" s="94"/>
      <c r="V54" s="76"/>
      <c r="W54" s="76"/>
      <c r="X54" s="76"/>
      <c r="Y54" s="94"/>
      <c r="Z54" s="76"/>
      <c r="AA54" s="76"/>
      <c r="AB54" s="76"/>
      <c r="AC54" s="94"/>
      <c r="AD54" s="76"/>
      <c r="AE54" s="76"/>
      <c r="AF54" s="76"/>
      <c r="AG54" s="76"/>
      <c r="AH54" s="76"/>
      <c r="AI54" s="76"/>
      <c r="AJ54" s="94"/>
      <c r="AK54" s="94"/>
    </row>
    <row r="55" spans="4:37" x14ac:dyDescent="0.25">
      <c r="D55" s="76"/>
      <c r="E55" s="76"/>
      <c r="F55" s="76"/>
      <c r="G55" s="76"/>
      <c r="H55" s="76"/>
      <c r="I55" s="76"/>
      <c r="J55" s="76"/>
      <c r="K55" s="76"/>
      <c r="L55" s="76"/>
      <c r="M55" s="94"/>
      <c r="N55" s="76"/>
      <c r="O55" s="76"/>
      <c r="P55" s="76"/>
      <c r="Q55" s="94"/>
      <c r="R55" s="76"/>
      <c r="S55" s="76"/>
      <c r="T55" s="76"/>
      <c r="U55" s="94"/>
      <c r="V55" s="76"/>
      <c r="W55" s="76"/>
      <c r="X55" s="76"/>
      <c r="Y55" s="94"/>
      <c r="Z55" s="76"/>
      <c r="AA55" s="76"/>
      <c r="AB55" s="76"/>
      <c r="AC55" s="94"/>
      <c r="AD55" s="76"/>
      <c r="AE55" s="76"/>
      <c r="AF55" s="76"/>
      <c r="AG55" s="76"/>
      <c r="AH55" s="76"/>
      <c r="AI55" s="76"/>
      <c r="AJ55" s="94"/>
      <c r="AK55" s="94"/>
    </row>
    <row r="56" spans="4:37" x14ac:dyDescent="0.25">
      <c r="D56" s="76"/>
      <c r="E56" s="76"/>
      <c r="F56" s="76"/>
      <c r="G56" s="76"/>
      <c r="H56" s="76"/>
      <c r="I56" s="76"/>
      <c r="J56" s="76"/>
      <c r="K56" s="76"/>
      <c r="L56" s="76"/>
      <c r="M56" s="94"/>
      <c r="N56" s="76"/>
      <c r="O56" s="76"/>
      <c r="P56" s="76"/>
      <c r="Q56" s="94"/>
      <c r="R56" s="76"/>
      <c r="S56" s="76"/>
      <c r="T56" s="76"/>
      <c r="U56" s="94"/>
      <c r="V56" s="76"/>
      <c r="W56" s="76"/>
      <c r="X56" s="76"/>
      <c r="Y56" s="94"/>
      <c r="Z56" s="76"/>
      <c r="AA56" s="76"/>
      <c r="AB56" s="76"/>
      <c r="AC56" s="94"/>
      <c r="AD56" s="76"/>
      <c r="AE56" s="76"/>
      <c r="AF56" s="76"/>
      <c r="AG56" s="76"/>
      <c r="AH56" s="76"/>
      <c r="AI56" s="76"/>
      <c r="AJ56" s="94"/>
      <c r="AK56" s="94"/>
    </row>
    <row r="57" spans="4:37" x14ac:dyDescent="0.25">
      <c r="D57" s="76"/>
      <c r="E57" s="76"/>
      <c r="F57" s="76"/>
      <c r="G57" s="76"/>
      <c r="H57" s="76"/>
      <c r="I57" s="76"/>
      <c r="J57" s="76"/>
      <c r="K57" s="76"/>
      <c r="L57" s="76"/>
      <c r="M57" s="94"/>
      <c r="N57" s="76"/>
      <c r="O57" s="76"/>
      <c r="P57" s="76"/>
      <c r="Q57" s="94"/>
      <c r="R57" s="76"/>
      <c r="S57" s="76"/>
      <c r="T57" s="76"/>
      <c r="U57" s="94"/>
      <c r="V57" s="76"/>
      <c r="W57" s="76"/>
      <c r="X57" s="76"/>
      <c r="Y57" s="94"/>
      <c r="Z57" s="76"/>
      <c r="AA57" s="76"/>
      <c r="AB57" s="76"/>
      <c r="AC57" s="94"/>
      <c r="AD57" s="76"/>
      <c r="AE57" s="76"/>
      <c r="AF57" s="76"/>
      <c r="AG57" s="76"/>
      <c r="AH57" s="76"/>
      <c r="AI57" s="76"/>
      <c r="AJ57" s="94"/>
      <c r="AK57" s="94"/>
    </row>
    <row r="58" spans="4:37" x14ac:dyDescent="0.25">
      <c r="D58" s="76"/>
      <c r="E58" s="76"/>
      <c r="F58" s="76"/>
      <c r="G58" s="76"/>
      <c r="H58" s="76"/>
      <c r="I58" s="76"/>
      <c r="J58" s="76"/>
      <c r="K58" s="76"/>
      <c r="L58" s="76"/>
      <c r="M58" s="94"/>
      <c r="N58" s="76"/>
      <c r="O58" s="76"/>
      <c r="P58" s="76"/>
      <c r="Q58" s="94"/>
      <c r="R58" s="76"/>
      <c r="S58" s="76"/>
      <c r="T58" s="76"/>
      <c r="U58" s="94"/>
      <c r="V58" s="76"/>
      <c r="W58" s="76"/>
      <c r="X58" s="76"/>
      <c r="Y58" s="94"/>
      <c r="Z58" s="76"/>
      <c r="AA58" s="76"/>
      <c r="AB58" s="76"/>
      <c r="AC58" s="94"/>
      <c r="AD58" s="76"/>
      <c r="AE58" s="76"/>
      <c r="AF58" s="76"/>
      <c r="AG58" s="76"/>
      <c r="AH58" s="76"/>
      <c r="AI58" s="76"/>
      <c r="AJ58" s="94"/>
      <c r="AK58" s="94"/>
    </row>
    <row r="59" spans="4:37" x14ac:dyDescent="0.25">
      <c r="D59" s="76"/>
      <c r="E59" s="76"/>
      <c r="F59" s="76"/>
      <c r="G59" s="76"/>
      <c r="H59" s="76"/>
      <c r="I59" s="76"/>
      <c r="J59" s="76"/>
      <c r="K59" s="76"/>
      <c r="L59" s="76"/>
      <c r="M59" s="94"/>
      <c r="N59" s="76"/>
      <c r="O59" s="76"/>
      <c r="P59" s="76"/>
      <c r="Q59" s="94"/>
      <c r="R59" s="76"/>
      <c r="S59" s="76"/>
      <c r="T59" s="76"/>
      <c r="U59" s="94"/>
      <c r="V59" s="76"/>
      <c r="W59" s="76"/>
      <c r="X59" s="76"/>
      <c r="Y59" s="94"/>
      <c r="Z59" s="76"/>
      <c r="AA59" s="76"/>
      <c r="AB59" s="76"/>
      <c r="AC59" s="94"/>
      <c r="AD59" s="76"/>
      <c r="AE59" s="76"/>
      <c r="AF59" s="76"/>
      <c r="AG59" s="76"/>
      <c r="AH59" s="76"/>
      <c r="AI59" s="76"/>
      <c r="AJ59" s="94"/>
      <c r="AK59" s="94"/>
    </row>
    <row r="60" spans="4:37" x14ac:dyDescent="0.25">
      <c r="D60" s="76"/>
      <c r="E60" s="76"/>
      <c r="F60" s="76"/>
      <c r="G60" s="76"/>
      <c r="H60" s="76"/>
      <c r="I60" s="76"/>
      <c r="J60" s="76"/>
      <c r="K60" s="76"/>
      <c r="L60" s="76"/>
      <c r="M60" s="94"/>
      <c r="N60" s="76"/>
      <c r="O60" s="76"/>
      <c r="P60" s="76"/>
      <c r="Q60" s="94"/>
      <c r="R60" s="76"/>
      <c r="S60" s="76"/>
      <c r="T60" s="76"/>
      <c r="U60" s="94"/>
      <c r="V60" s="76"/>
      <c r="W60" s="76"/>
      <c r="X60" s="76"/>
      <c r="Y60" s="94"/>
      <c r="Z60" s="76"/>
      <c r="AA60" s="76"/>
      <c r="AB60" s="76"/>
      <c r="AC60" s="94"/>
      <c r="AD60" s="76"/>
      <c r="AE60" s="76"/>
      <c r="AF60" s="76"/>
      <c r="AG60" s="76"/>
      <c r="AH60" s="76"/>
      <c r="AI60" s="76"/>
      <c r="AJ60" s="94"/>
      <c r="AK60" s="94"/>
    </row>
    <row r="61" spans="4:37" x14ac:dyDescent="0.25">
      <c r="D61" s="76"/>
      <c r="E61" s="76"/>
      <c r="F61" s="76"/>
      <c r="G61" s="76"/>
      <c r="H61" s="76"/>
      <c r="I61" s="76"/>
      <c r="J61" s="76"/>
      <c r="K61" s="76"/>
      <c r="L61" s="76"/>
      <c r="M61" s="94"/>
      <c r="N61" s="76"/>
      <c r="O61" s="76"/>
      <c r="P61" s="76"/>
      <c r="Q61" s="94"/>
      <c r="R61" s="76"/>
      <c r="S61" s="76"/>
      <c r="T61" s="76"/>
      <c r="U61" s="94"/>
      <c r="V61" s="76"/>
      <c r="W61" s="76"/>
      <c r="X61" s="76"/>
      <c r="Y61" s="94"/>
      <c r="Z61" s="76"/>
      <c r="AA61" s="76"/>
      <c r="AB61" s="76"/>
      <c r="AC61" s="94"/>
      <c r="AD61" s="76"/>
      <c r="AE61" s="76"/>
      <c r="AF61" s="76"/>
      <c r="AG61" s="76"/>
      <c r="AH61" s="76"/>
      <c r="AI61" s="76"/>
      <c r="AJ61" s="94"/>
      <c r="AK61" s="94"/>
    </row>
    <row r="62" spans="4:37" x14ac:dyDescent="0.25">
      <c r="D62" s="76"/>
      <c r="E62" s="76"/>
      <c r="F62" s="76"/>
      <c r="G62" s="76"/>
      <c r="H62" s="76"/>
      <c r="I62" s="76"/>
      <c r="J62" s="76"/>
      <c r="K62" s="76"/>
      <c r="L62" s="76"/>
      <c r="M62" s="94"/>
      <c r="N62" s="76"/>
      <c r="O62" s="76"/>
      <c r="P62" s="76"/>
      <c r="Q62" s="94"/>
      <c r="R62" s="76"/>
      <c r="S62" s="76"/>
      <c r="T62" s="76"/>
      <c r="U62" s="94"/>
      <c r="V62" s="76"/>
      <c r="W62" s="76"/>
      <c r="X62" s="76"/>
      <c r="Y62" s="94"/>
      <c r="Z62" s="76"/>
      <c r="AA62" s="76"/>
      <c r="AB62" s="76"/>
      <c r="AC62" s="94"/>
      <c r="AD62" s="76"/>
      <c r="AE62" s="76"/>
      <c r="AF62" s="76"/>
      <c r="AG62" s="76"/>
      <c r="AH62" s="76"/>
      <c r="AI62" s="76"/>
      <c r="AJ62" s="94"/>
      <c r="AK62" s="94"/>
    </row>
    <row r="63" spans="4:37" x14ac:dyDescent="0.25">
      <c r="D63" s="76"/>
      <c r="E63" s="76"/>
      <c r="F63" s="76"/>
      <c r="G63" s="76"/>
      <c r="H63" s="76"/>
      <c r="I63" s="76"/>
      <c r="J63" s="76"/>
      <c r="K63" s="76"/>
      <c r="L63" s="76"/>
      <c r="M63" s="94"/>
      <c r="N63" s="76"/>
      <c r="O63" s="76"/>
      <c r="P63" s="76"/>
      <c r="Q63" s="94"/>
      <c r="R63" s="76"/>
      <c r="S63" s="76"/>
      <c r="T63" s="76"/>
      <c r="U63" s="94"/>
      <c r="V63" s="76"/>
      <c r="W63" s="76"/>
      <c r="X63" s="76"/>
      <c r="Y63" s="94"/>
      <c r="Z63" s="76"/>
      <c r="AA63" s="76"/>
      <c r="AB63" s="76"/>
      <c r="AC63" s="94"/>
      <c r="AD63" s="76"/>
      <c r="AE63" s="76"/>
      <c r="AF63" s="76"/>
      <c r="AG63" s="76"/>
      <c r="AH63" s="76"/>
      <c r="AI63" s="76"/>
      <c r="AJ63" s="94"/>
      <c r="AK63" s="94"/>
    </row>
    <row r="64" spans="4:37" x14ac:dyDescent="0.25">
      <c r="D64" s="76"/>
      <c r="E64" s="76"/>
      <c r="F64" s="76"/>
      <c r="G64" s="76"/>
      <c r="H64" s="76"/>
      <c r="I64" s="76"/>
      <c r="J64" s="76"/>
      <c r="K64" s="76"/>
      <c r="L64" s="76"/>
      <c r="M64" s="94"/>
      <c r="N64" s="76"/>
      <c r="O64" s="76"/>
      <c r="P64" s="76"/>
      <c r="Q64" s="94"/>
      <c r="R64" s="76"/>
      <c r="S64" s="76"/>
      <c r="T64" s="76"/>
      <c r="U64" s="94"/>
      <c r="V64" s="76"/>
      <c r="W64" s="76"/>
      <c r="X64" s="76"/>
      <c r="Y64" s="94"/>
      <c r="Z64" s="76"/>
      <c r="AA64" s="76"/>
      <c r="AB64" s="76"/>
      <c r="AC64" s="94"/>
      <c r="AD64" s="76"/>
      <c r="AE64" s="76"/>
      <c r="AF64" s="76"/>
      <c r="AG64" s="76"/>
      <c r="AH64" s="76"/>
      <c r="AI64" s="76"/>
      <c r="AJ64" s="94"/>
      <c r="AK64" s="94"/>
    </row>
    <row r="65" spans="4:37" x14ac:dyDescent="0.25">
      <c r="D65" s="76"/>
      <c r="E65" s="76"/>
      <c r="F65" s="76"/>
      <c r="G65" s="76"/>
      <c r="H65" s="76"/>
      <c r="I65" s="76"/>
      <c r="J65" s="76"/>
      <c r="K65" s="76"/>
      <c r="L65" s="76"/>
      <c r="M65" s="94"/>
      <c r="N65" s="76"/>
      <c r="O65" s="76"/>
      <c r="P65" s="76"/>
      <c r="Q65" s="94"/>
      <c r="R65" s="76"/>
      <c r="S65" s="76"/>
      <c r="T65" s="76"/>
      <c r="U65" s="94"/>
      <c r="V65" s="76"/>
      <c r="W65" s="76"/>
      <c r="X65" s="76"/>
      <c r="Y65" s="94"/>
      <c r="Z65" s="76"/>
      <c r="AA65" s="76"/>
      <c r="AB65" s="76"/>
      <c r="AC65" s="94"/>
      <c r="AD65" s="76"/>
      <c r="AE65" s="76"/>
      <c r="AF65" s="76"/>
      <c r="AG65" s="76"/>
      <c r="AH65" s="76"/>
      <c r="AI65" s="76"/>
      <c r="AJ65" s="94"/>
      <c r="AK65" s="94"/>
    </row>
    <row r="66" spans="4:37" x14ac:dyDescent="0.25">
      <c r="D66" s="76"/>
      <c r="E66" s="76"/>
      <c r="F66" s="76"/>
      <c r="G66" s="76"/>
      <c r="H66" s="76"/>
      <c r="I66" s="76"/>
      <c r="J66" s="76"/>
      <c r="K66" s="76"/>
      <c r="L66" s="76"/>
      <c r="M66" s="94"/>
      <c r="N66" s="76"/>
      <c r="O66" s="76"/>
      <c r="P66" s="76"/>
      <c r="Q66" s="94"/>
      <c r="R66" s="76"/>
      <c r="S66" s="76"/>
      <c r="T66" s="76"/>
      <c r="U66" s="94"/>
      <c r="V66" s="76"/>
      <c r="W66" s="76"/>
      <c r="X66" s="76"/>
      <c r="Y66" s="94"/>
      <c r="Z66" s="76"/>
      <c r="AA66" s="76"/>
      <c r="AB66" s="76"/>
      <c r="AC66" s="94"/>
      <c r="AD66" s="76"/>
      <c r="AE66" s="76"/>
      <c r="AF66" s="76"/>
      <c r="AG66" s="76"/>
      <c r="AH66" s="76"/>
      <c r="AI66" s="76"/>
      <c r="AJ66" s="94"/>
      <c r="AK66" s="94"/>
    </row>
    <row r="67" spans="4:37" x14ac:dyDescent="0.25">
      <c r="D67" s="76"/>
      <c r="E67" s="76"/>
      <c r="F67" s="76"/>
      <c r="G67" s="76"/>
      <c r="H67" s="76"/>
      <c r="I67" s="76"/>
      <c r="J67" s="76"/>
      <c r="K67" s="76"/>
      <c r="L67" s="76"/>
      <c r="M67" s="94"/>
      <c r="N67" s="76"/>
      <c r="O67" s="76"/>
      <c r="P67" s="76"/>
      <c r="Q67" s="94"/>
      <c r="R67" s="76"/>
      <c r="S67" s="76"/>
      <c r="T67" s="76"/>
      <c r="U67" s="94"/>
      <c r="V67" s="76"/>
      <c r="W67" s="76"/>
      <c r="X67" s="76"/>
      <c r="Y67" s="94"/>
      <c r="Z67" s="76"/>
      <c r="AA67" s="76"/>
      <c r="AB67" s="76"/>
      <c r="AC67" s="94"/>
      <c r="AD67" s="76"/>
      <c r="AE67" s="76"/>
      <c r="AF67" s="76"/>
      <c r="AG67" s="76"/>
      <c r="AH67" s="76"/>
      <c r="AI67" s="76"/>
      <c r="AJ67" s="94"/>
      <c r="AK67" s="94"/>
    </row>
    <row r="68" spans="4:37" x14ac:dyDescent="0.25">
      <c r="D68" s="76"/>
      <c r="E68" s="76"/>
      <c r="F68" s="76"/>
      <c r="G68" s="76"/>
      <c r="H68" s="76"/>
      <c r="I68" s="76"/>
      <c r="J68" s="76"/>
      <c r="K68" s="76"/>
      <c r="L68" s="76"/>
      <c r="M68" s="94"/>
      <c r="N68" s="76"/>
      <c r="O68" s="76"/>
      <c r="P68" s="76"/>
      <c r="Q68" s="94"/>
      <c r="R68" s="76"/>
      <c r="S68" s="76"/>
      <c r="T68" s="76"/>
      <c r="U68" s="94"/>
      <c r="V68" s="76"/>
      <c r="W68" s="76"/>
      <c r="X68" s="76"/>
      <c r="Y68" s="94"/>
      <c r="Z68" s="76"/>
      <c r="AA68" s="76"/>
      <c r="AB68" s="76"/>
      <c r="AC68" s="94"/>
      <c r="AD68" s="76"/>
      <c r="AE68" s="76"/>
      <c r="AF68" s="76"/>
      <c r="AG68" s="76"/>
      <c r="AH68" s="76"/>
      <c r="AI68" s="76"/>
      <c r="AJ68" s="94"/>
      <c r="AK68" s="94"/>
    </row>
    <row r="69" spans="4:37" x14ac:dyDescent="0.25">
      <c r="D69" s="76"/>
      <c r="E69" s="76"/>
      <c r="F69" s="76"/>
      <c r="G69" s="76"/>
      <c r="H69" s="76"/>
      <c r="I69" s="76"/>
      <c r="J69" s="76"/>
      <c r="K69" s="76"/>
      <c r="L69" s="76"/>
      <c r="M69" s="94"/>
      <c r="N69" s="76"/>
      <c r="O69" s="76"/>
      <c r="P69" s="76"/>
      <c r="Q69" s="94"/>
      <c r="R69" s="76"/>
      <c r="S69" s="76"/>
      <c r="T69" s="76"/>
      <c r="U69" s="94"/>
      <c r="V69" s="76"/>
      <c r="W69" s="76"/>
      <c r="X69" s="76"/>
      <c r="Y69" s="94"/>
      <c r="Z69" s="76"/>
      <c r="AA69" s="76"/>
      <c r="AB69" s="76"/>
      <c r="AC69" s="94"/>
      <c r="AD69" s="76"/>
      <c r="AE69" s="76"/>
      <c r="AF69" s="76"/>
      <c r="AG69" s="76"/>
      <c r="AH69" s="76"/>
      <c r="AI69" s="76"/>
      <c r="AJ69" s="94"/>
      <c r="AK69" s="94"/>
    </row>
    <row r="70" spans="4:37" x14ac:dyDescent="0.25">
      <c r="D70" s="76"/>
      <c r="E70" s="76"/>
      <c r="F70" s="76"/>
      <c r="G70" s="76"/>
      <c r="H70" s="76"/>
      <c r="I70" s="76"/>
      <c r="J70" s="76"/>
      <c r="K70" s="76"/>
      <c r="L70" s="76"/>
      <c r="M70" s="94"/>
      <c r="N70" s="76"/>
      <c r="O70" s="76"/>
      <c r="P70" s="76"/>
      <c r="Q70" s="94"/>
      <c r="R70" s="76"/>
      <c r="S70" s="76"/>
      <c r="T70" s="76"/>
      <c r="U70" s="94"/>
      <c r="V70" s="76"/>
      <c r="W70" s="76"/>
      <c r="X70" s="76"/>
      <c r="Y70" s="94"/>
      <c r="Z70" s="76"/>
      <c r="AA70" s="76"/>
      <c r="AB70" s="76"/>
      <c r="AC70" s="94"/>
      <c r="AD70" s="76"/>
      <c r="AE70" s="76"/>
      <c r="AF70" s="76"/>
      <c r="AG70" s="76"/>
      <c r="AH70" s="76"/>
      <c r="AI70" s="76"/>
      <c r="AJ70" s="94"/>
      <c r="AK70" s="94"/>
    </row>
    <row r="71" spans="4:37" x14ac:dyDescent="0.25">
      <c r="D71" s="76"/>
      <c r="E71" s="76"/>
      <c r="F71" s="76"/>
      <c r="G71" s="76"/>
      <c r="H71" s="76"/>
      <c r="I71" s="76"/>
      <c r="J71" s="76"/>
      <c r="K71" s="76"/>
      <c r="L71" s="76"/>
      <c r="M71" s="94"/>
      <c r="N71" s="76"/>
      <c r="O71" s="76"/>
      <c r="P71" s="76"/>
      <c r="Q71" s="94"/>
      <c r="R71" s="76"/>
      <c r="S71" s="76"/>
      <c r="T71" s="76"/>
      <c r="U71" s="94"/>
      <c r="V71" s="76"/>
      <c r="W71" s="76"/>
      <c r="X71" s="76"/>
      <c r="Y71" s="94"/>
      <c r="Z71" s="76"/>
      <c r="AA71" s="76"/>
      <c r="AB71" s="76"/>
      <c r="AC71" s="94"/>
      <c r="AD71" s="76"/>
      <c r="AE71" s="76"/>
      <c r="AF71" s="76"/>
      <c r="AG71" s="76"/>
      <c r="AH71" s="76"/>
      <c r="AI71" s="76"/>
      <c r="AJ71" s="94"/>
      <c r="AK71" s="94"/>
    </row>
    <row r="72" spans="4:37" x14ac:dyDescent="0.25">
      <c r="D72" s="76"/>
      <c r="E72" s="76"/>
      <c r="F72" s="76"/>
      <c r="G72" s="76"/>
      <c r="H72" s="76"/>
      <c r="I72" s="76"/>
      <c r="J72" s="76"/>
      <c r="K72" s="76"/>
      <c r="L72" s="76"/>
      <c r="M72" s="94"/>
      <c r="N72" s="76"/>
      <c r="O72" s="76"/>
      <c r="P72" s="76"/>
      <c r="Q72" s="94"/>
      <c r="R72" s="76"/>
      <c r="S72" s="76"/>
      <c r="T72" s="76"/>
      <c r="U72" s="94"/>
      <c r="V72" s="76"/>
      <c r="W72" s="76"/>
      <c r="X72" s="76"/>
      <c r="Y72" s="94"/>
      <c r="Z72" s="76"/>
      <c r="AA72" s="76"/>
      <c r="AB72" s="76"/>
      <c r="AC72" s="94"/>
      <c r="AD72" s="76"/>
      <c r="AE72" s="76"/>
      <c r="AF72" s="76"/>
      <c r="AG72" s="76"/>
      <c r="AH72" s="76"/>
      <c r="AI72" s="76"/>
      <c r="AJ72" s="94"/>
      <c r="AK72" s="94"/>
    </row>
    <row r="73" spans="4:37" x14ac:dyDescent="0.25">
      <c r="D73" s="76"/>
      <c r="E73" s="76"/>
      <c r="F73" s="76"/>
      <c r="G73" s="76"/>
      <c r="H73" s="76"/>
      <c r="I73" s="76"/>
      <c r="J73" s="76"/>
      <c r="K73" s="76"/>
      <c r="L73" s="76"/>
      <c r="M73" s="94"/>
      <c r="N73" s="76"/>
      <c r="O73" s="76"/>
      <c r="P73" s="76"/>
      <c r="Q73" s="94"/>
      <c r="R73" s="76"/>
      <c r="S73" s="76"/>
      <c r="T73" s="76"/>
      <c r="U73" s="94"/>
      <c r="V73" s="76"/>
      <c r="W73" s="76"/>
      <c r="X73" s="76"/>
      <c r="Y73" s="94"/>
      <c r="Z73" s="76"/>
      <c r="AA73" s="76"/>
      <c r="AB73" s="76"/>
      <c r="AC73" s="94"/>
      <c r="AD73" s="76"/>
      <c r="AE73" s="76"/>
      <c r="AF73" s="76"/>
      <c r="AG73" s="76"/>
      <c r="AH73" s="76"/>
      <c r="AI73" s="76"/>
      <c r="AJ73" s="94"/>
      <c r="AK73" s="94"/>
    </row>
    <row r="74" spans="4:37" x14ac:dyDescent="0.25">
      <c r="D74" s="76"/>
      <c r="E74" s="76"/>
      <c r="F74" s="76"/>
      <c r="G74" s="76"/>
      <c r="H74" s="76"/>
      <c r="I74" s="76"/>
      <c r="J74" s="76"/>
      <c r="K74" s="76"/>
      <c r="L74" s="76"/>
      <c r="M74" s="94"/>
      <c r="N74" s="76"/>
      <c r="O74" s="76"/>
      <c r="P74" s="76"/>
      <c r="Q74" s="94"/>
      <c r="R74" s="76"/>
      <c r="S74" s="76"/>
      <c r="T74" s="76"/>
      <c r="U74" s="94"/>
      <c r="V74" s="76"/>
      <c r="W74" s="76"/>
      <c r="X74" s="76"/>
      <c r="Y74" s="94"/>
      <c r="Z74" s="76"/>
      <c r="AA74" s="76"/>
      <c r="AB74" s="76"/>
      <c r="AC74" s="94"/>
      <c r="AD74" s="76"/>
      <c r="AE74" s="76"/>
      <c r="AF74" s="76"/>
      <c r="AG74" s="76"/>
      <c r="AH74" s="76"/>
      <c r="AI74" s="76"/>
      <c r="AJ74" s="94"/>
      <c r="AK74" s="94"/>
    </row>
    <row r="75" spans="4:37" x14ac:dyDescent="0.25">
      <c r="D75" s="76"/>
      <c r="E75" s="76"/>
      <c r="F75" s="76"/>
      <c r="G75" s="76"/>
      <c r="H75" s="76"/>
      <c r="I75" s="76"/>
      <c r="J75" s="76"/>
      <c r="K75" s="76"/>
      <c r="L75" s="76"/>
      <c r="M75" s="94"/>
      <c r="N75" s="76"/>
      <c r="O75" s="76"/>
      <c r="P75" s="76"/>
      <c r="Q75" s="94"/>
      <c r="R75" s="76"/>
      <c r="S75" s="76"/>
      <c r="T75" s="76"/>
      <c r="U75" s="94"/>
      <c r="V75" s="76"/>
      <c r="W75" s="76"/>
      <c r="X75" s="76"/>
      <c r="Y75" s="94"/>
      <c r="Z75" s="76"/>
      <c r="AA75" s="76"/>
      <c r="AB75" s="76"/>
      <c r="AC75" s="94"/>
      <c r="AD75" s="76"/>
      <c r="AE75" s="76"/>
      <c r="AF75" s="76"/>
      <c r="AG75" s="76"/>
      <c r="AH75" s="76"/>
      <c r="AI75" s="76"/>
      <c r="AJ75" s="94"/>
      <c r="AK75" s="94"/>
    </row>
    <row r="76" spans="4:37" x14ac:dyDescent="0.25">
      <c r="D76" s="76"/>
      <c r="E76" s="76"/>
      <c r="F76" s="76"/>
      <c r="G76" s="76"/>
      <c r="H76" s="76"/>
      <c r="I76" s="76"/>
      <c r="J76" s="76"/>
      <c r="K76" s="76"/>
      <c r="L76" s="76"/>
      <c r="M76" s="94"/>
      <c r="N76" s="76"/>
      <c r="O76" s="76"/>
      <c r="P76" s="76"/>
      <c r="Q76" s="94"/>
      <c r="R76" s="76"/>
      <c r="S76" s="76"/>
      <c r="T76" s="76"/>
      <c r="U76" s="94"/>
      <c r="V76" s="76"/>
      <c r="W76" s="76"/>
      <c r="X76" s="76"/>
      <c r="Y76" s="94"/>
      <c r="Z76" s="76"/>
      <c r="AA76" s="76"/>
      <c r="AB76" s="76"/>
      <c r="AC76" s="94"/>
      <c r="AD76" s="76"/>
      <c r="AE76" s="76"/>
      <c r="AF76" s="76"/>
      <c r="AG76" s="76"/>
      <c r="AH76" s="76"/>
      <c r="AI76" s="76"/>
      <c r="AJ76" s="94"/>
      <c r="AK76" s="94"/>
    </row>
    <row r="77" spans="4:37" x14ac:dyDescent="0.25">
      <c r="D77" s="76"/>
      <c r="E77" s="76"/>
      <c r="F77" s="76"/>
      <c r="G77" s="76"/>
      <c r="H77" s="76"/>
      <c r="I77" s="76"/>
      <c r="J77" s="76"/>
      <c r="K77" s="76"/>
      <c r="L77" s="76"/>
      <c r="M77" s="94"/>
      <c r="N77" s="76"/>
      <c r="O77" s="76"/>
      <c r="P77" s="76"/>
      <c r="Q77" s="94"/>
      <c r="R77" s="76"/>
      <c r="S77" s="76"/>
      <c r="T77" s="76"/>
      <c r="U77" s="94"/>
      <c r="V77" s="76"/>
      <c r="W77" s="76"/>
      <c r="X77" s="76"/>
      <c r="Y77" s="94"/>
      <c r="Z77" s="76"/>
      <c r="AA77" s="76"/>
      <c r="AB77" s="76"/>
      <c r="AC77" s="94"/>
      <c r="AD77" s="76"/>
      <c r="AE77" s="76"/>
      <c r="AF77" s="76"/>
      <c r="AG77" s="76"/>
      <c r="AH77" s="76"/>
      <c r="AI77" s="76"/>
      <c r="AJ77" s="94"/>
      <c r="AK77" s="94"/>
    </row>
    <row r="78" spans="4:37" x14ac:dyDescent="0.25">
      <c r="D78" s="76"/>
      <c r="E78" s="76"/>
      <c r="F78" s="76"/>
      <c r="G78" s="76"/>
      <c r="H78" s="76"/>
      <c r="I78" s="76"/>
      <c r="J78" s="76"/>
      <c r="K78" s="76"/>
      <c r="L78" s="76"/>
      <c r="M78" s="94"/>
      <c r="N78" s="76"/>
      <c r="O78" s="76"/>
      <c r="P78" s="76"/>
      <c r="Q78" s="94"/>
      <c r="R78" s="76"/>
      <c r="S78" s="76"/>
      <c r="T78" s="76"/>
      <c r="U78" s="94"/>
      <c r="V78" s="76"/>
      <c r="W78" s="76"/>
      <c r="X78" s="76"/>
      <c r="Y78" s="94"/>
      <c r="Z78" s="76"/>
      <c r="AA78" s="76"/>
      <c r="AB78" s="76"/>
      <c r="AC78" s="94"/>
      <c r="AD78" s="76"/>
      <c r="AE78" s="76"/>
      <c r="AF78" s="76"/>
      <c r="AG78" s="76"/>
      <c r="AH78" s="76"/>
      <c r="AI78" s="76"/>
      <c r="AJ78" s="94"/>
      <c r="AK78" s="94"/>
    </row>
    <row r="79" spans="4:37" x14ac:dyDescent="0.25">
      <c r="D79" s="76"/>
      <c r="E79" s="76"/>
      <c r="F79" s="76"/>
      <c r="G79" s="76"/>
      <c r="H79" s="76"/>
      <c r="I79" s="76"/>
      <c r="J79" s="76"/>
      <c r="K79" s="76"/>
      <c r="L79" s="76"/>
      <c r="M79" s="94"/>
      <c r="N79" s="76"/>
      <c r="O79" s="76"/>
      <c r="P79" s="76"/>
      <c r="Q79" s="94"/>
      <c r="R79" s="76"/>
      <c r="S79" s="76"/>
      <c r="T79" s="76"/>
      <c r="U79" s="94"/>
      <c r="V79" s="76"/>
      <c r="W79" s="76"/>
      <c r="X79" s="76"/>
      <c r="Y79" s="94"/>
      <c r="Z79" s="76"/>
      <c r="AA79" s="76"/>
      <c r="AB79" s="76"/>
      <c r="AC79" s="94"/>
      <c r="AD79" s="76"/>
      <c r="AE79" s="76"/>
      <c r="AF79" s="76"/>
      <c r="AG79" s="76"/>
      <c r="AH79" s="76"/>
      <c r="AI79" s="76"/>
      <c r="AJ79" s="94"/>
      <c r="AK79" s="94"/>
    </row>
    <row r="80" spans="4:37" x14ac:dyDescent="0.25">
      <c r="D80" s="76"/>
      <c r="E80" s="76"/>
      <c r="F80" s="76"/>
      <c r="G80" s="76"/>
      <c r="H80" s="76"/>
      <c r="I80" s="76"/>
      <c r="J80" s="76"/>
      <c r="K80" s="76"/>
      <c r="L80" s="76"/>
      <c r="M80" s="94"/>
      <c r="N80" s="76"/>
      <c r="O80" s="76"/>
      <c r="P80" s="76"/>
      <c r="Q80" s="94"/>
      <c r="R80" s="76"/>
      <c r="S80" s="76"/>
      <c r="T80" s="76"/>
      <c r="U80" s="94"/>
      <c r="V80" s="76"/>
      <c r="W80" s="76"/>
      <c r="X80" s="76"/>
      <c r="Y80" s="94"/>
      <c r="Z80" s="76"/>
      <c r="AA80" s="76"/>
      <c r="AB80" s="76"/>
      <c r="AC80" s="94"/>
      <c r="AD80" s="76"/>
      <c r="AE80" s="76"/>
      <c r="AF80" s="76"/>
      <c r="AG80" s="76"/>
      <c r="AH80" s="76"/>
      <c r="AI80" s="76"/>
      <c r="AJ80" s="94"/>
      <c r="AK80" s="94"/>
    </row>
    <row r="81" spans="4:37" x14ac:dyDescent="0.25">
      <c r="D81" s="76"/>
      <c r="E81" s="76"/>
      <c r="F81" s="76"/>
      <c r="G81" s="76"/>
      <c r="H81" s="76"/>
      <c r="I81" s="76"/>
      <c r="J81" s="76"/>
      <c r="K81" s="76"/>
      <c r="L81" s="76"/>
      <c r="M81" s="94"/>
      <c r="N81" s="76"/>
      <c r="O81" s="76"/>
      <c r="P81" s="76"/>
      <c r="Q81" s="94"/>
      <c r="R81" s="76"/>
      <c r="S81" s="76"/>
      <c r="T81" s="76"/>
      <c r="U81" s="94"/>
      <c r="V81" s="76"/>
      <c r="W81" s="76"/>
      <c r="X81" s="76"/>
      <c r="Y81" s="94"/>
      <c r="Z81" s="76"/>
      <c r="AA81" s="76"/>
      <c r="AB81" s="76"/>
      <c r="AC81" s="94"/>
      <c r="AD81" s="76"/>
      <c r="AE81" s="76"/>
      <c r="AF81" s="76"/>
      <c r="AG81" s="76"/>
      <c r="AH81" s="76"/>
      <c r="AI81" s="76"/>
      <c r="AJ81" s="94"/>
      <c r="AK81" s="94"/>
    </row>
  </sheetData>
  <mergeCells count="10">
    <mergeCell ref="V4:Y4"/>
    <mergeCell ref="Z4:AC4"/>
    <mergeCell ref="AD4:AJ4"/>
    <mergeCell ref="B2:AK2"/>
    <mergeCell ref="B3:AK3"/>
    <mergeCell ref="D4:F4"/>
    <mergeCell ref="G4:I4"/>
    <mergeCell ref="J4:M4"/>
    <mergeCell ref="N4:Q4"/>
    <mergeCell ref="R4:U4"/>
  </mergeCells>
  <printOptions horizontalCentered="1"/>
  <pageMargins left="0.05" right="0.05" top="0.59055118110236204" bottom="0.59055118110236204" header="0.31496062992126" footer="0.31496062992126"/>
  <pageSetup paperSize="9" scale="40" orientation="landscape" r:id="rId1"/>
  <rowBreaks count="1" manualBreakCount="1">
    <brk id="35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K81"/>
  <sheetViews>
    <sheetView showGridLines="0" workbookViewId="0">
      <selection activeCell="AJ9" sqref="AJ9:AK81"/>
    </sheetView>
  </sheetViews>
  <sheetFormatPr defaultRowHeight="12.5" x14ac:dyDescent="0.25"/>
  <cols>
    <col min="1" max="1" width="4.1796875" bestFit="1" customWidth="1"/>
    <col min="2" max="2" width="24" bestFit="1" customWidth="1"/>
    <col min="3" max="3" width="7.1796875" bestFit="1" customWidth="1"/>
    <col min="4" max="6" width="12.54296875" bestFit="1" customWidth="1"/>
    <col min="7" max="9" width="12.54296875" hidden="1" customWidth="1"/>
    <col min="10" max="12" width="12.54296875" bestFit="1" customWidth="1"/>
    <col min="13" max="13" width="14.1796875" bestFit="1" customWidth="1"/>
    <col min="14" max="16" width="12.54296875" bestFit="1" customWidth="1"/>
    <col min="17" max="17" width="14.1796875" bestFit="1" customWidth="1"/>
    <col min="18" max="25" width="12.54296875" hidden="1" customWidth="1"/>
    <col min="26" max="28" width="12.54296875" bestFit="1" customWidth="1"/>
    <col min="29" max="29" width="14.1796875" bestFit="1" customWidth="1"/>
    <col min="30" max="35" width="12.54296875" hidden="1" customWidth="1"/>
    <col min="36" max="36" width="14.1796875" hidden="1" customWidth="1"/>
    <col min="37" max="37" width="12.54296875" bestFit="1" customWidth="1"/>
  </cols>
  <sheetData>
    <row r="1" spans="1:37" ht="14.5" customHeight="1" x14ac:dyDescent="0.3">
      <c r="A1" s="1"/>
    </row>
    <row r="2" spans="1:37" ht="15.65" customHeight="1" x14ac:dyDescent="0.35">
      <c r="A2" s="2" t="s">
        <v>0</v>
      </c>
      <c r="B2" s="128" t="s">
        <v>42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9"/>
      <c r="AA2" s="129"/>
      <c r="AB2" s="129"/>
      <c r="AC2" s="129"/>
      <c r="AD2" s="129"/>
      <c r="AE2" s="129"/>
      <c r="AF2" s="129"/>
      <c r="AG2" s="129"/>
      <c r="AH2" s="129"/>
      <c r="AI2" s="129"/>
      <c r="AJ2" s="129"/>
      <c r="AK2" s="129"/>
    </row>
    <row r="3" spans="1:37" ht="14" x14ac:dyDescent="0.3">
      <c r="A3" s="1" t="s">
        <v>0</v>
      </c>
      <c r="B3" s="130" t="s">
        <v>2</v>
      </c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30"/>
      <c r="W3" s="130"/>
      <c r="X3" s="130"/>
      <c r="Y3" s="130"/>
      <c r="Z3" s="130"/>
      <c r="AA3" s="130"/>
      <c r="AB3" s="130"/>
      <c r="AC3" s="130"/>
      <c r="AD3" s="130"/>
      <c r="AE3" s="130"/>
      <c r="AF3" s="130"/>
      <c r="AG3" s="130"/>
      <c r="AH3" s="130"/>
      <c r="AI3" s="130"/>
      <c r="AJ3" s="130"/>
      <c r="AK3" s="130"/>
    </row>
    <row r="4" spans="1:37" ht="14.5" customHeight="1" x14ac:dyDescent="0.3">
      <c r="A4" s="3" t="s">
        <v>0</v>
      </c>
      <c r="B4" s="4" t="s">
        <v>0</v>
      </c>
      <c r="C4" s="5" t="s">
        <v>0</v>
      </c>
      <c r="D4" s="120" t="s">
        <v>3</v>
      </c>
      <c r="E4" s="120"/>
      <c r="F4" s="120"/>
      <c r="G4" s="120" t="s">
        <v>4</v>
      </c>
      <c r="H4" s="120"/>
      <c r="I4" s="120"/>
      <c r="J4" s="121" t="s">
        <v>5</v>
      </c>
      <c r="K4" s="122"/>
      <c r="L4" s="122"/>
      <c r="M4" s="123"/>
      <c r="N4" s="121" t="s">
        <v>6</v>
      </c>
      <c r="O4" s="124"/>
      <c r="P4" s="124"/>
      <c r="Q4" s="125"/>
      <c r="R4" s="121" t="s">
        <v>7</v>
      </c>
      <c r="S4" s="124"/>
      <c r="T4" s="124"/>
      <c r="U4" s="125"/>
      <c r="V4" s="121" t="s">
        <v>8</v>
      </c>
      <c r="W4" s="126"/>
      <c r="X4" s="126"/>
      <c r="Y4" s="127"/>
      <c r="Z4" s="121" t="s">
        <v>9</v>
      </c>
      <c r="AA4" s="122"/>
      <c r="AB4" s="122"/>
      <c r="AC4" s="123"/>
      <c r="AD4" s="121" t="s">
        <v>10</v>
      </c>
      <c r="AE4" s="122"/>
      <c r="AF4" s="122"/>
      <c r="AG4" s="122"/>
      <c r="AH4" s="122"/>
      <c r="AI4" s="122"/>
      <c r="AJ4" s="123"/>
      <c r="AK4" s="6"/>
    </row>
    <row r="5" spans="1:37" ht="43.15" customHeight="1" x14ac:dyDescent="0.3">
      <c r="A5" s="8" t="s">
        <v>0</v>
      </c>
      <c r="B5" s="9" t="s">
        <v>11</v>
      </c>
      <c r="C5" s="10" t="s">
        <v>12</v>
      </c>
      <c r="D5" s="11" t="s">
        <v>13</v>
      </c>
      <c r="E5" s="12" t="s">
        <v>14</v>
      </c>
      <c r="F5" s="13" t="s">
        <v>15</v>
      </c>
      <c r="G5" s="11" t="s">
        <v>13</v>
      </c>
      <c r="H5" s="12" t="s">
        <v>14</v>
      </c>
      <c r="I5" s="13" t="s">
        <v>15</v>
      </c>
      <c r="J5" s="11" t="s">
        <v>13</v>
      </c>
      <c r="K5" s="12" t="s">
        <v>14</v>
      </c>
      <c r="L5" s="12" t="s">
        <v>15</v>
      </c>
      <c r="M5" s="13" t="s">
        <v>16</v>
      </c>
      <c r="N5" s="11" t="s">
        <v>13</v>
      </c>
      <c r="O5" s="12" t="s">
        <v>14</v>
      </c>
      <c r="P5" s="14" t="s">
        <v>15</v>
      </c>
      <c r="Q5" s="15" t="s">
        <v>17</v>
      </c>
      <c r="R5" s="12" t="s">
        <v>13</v>
      </c>
      <c r="S5" s="12" t="s">
        <v>14</v>
      </c>
      <c r="T5" s="14" t="s">
        <v>15</v>
      </c>
      <c r="U5" s="15" t="s">
        <v>18</v>
      </c>
      <c r="V5" s="12" t="s">
        <v>13</v>
      </c>
      <c r="W5" s="12" t="s">
        <v>14</v>
      </c>
      <c r="X5" s="14" t="s">
        <v>15</v>
      </c>
      <c r="Y5" s="15" t="s">
        <v>19</v>
      </c>
      <c r="Z5" s="11" t="s">
        <v>13</v>
      </c>
      <c r="AA5" s="12" t="s">
        <v>14</v>
      </c>
      <c r="AB5" s="12" t="s">
        <v>15</v>
      </c>
      <c r="AC5" s="13" t="s">
        <v>20</v>
      </c>
      <c r="AD5" s="11" t="s">
        <v>13</v>
      </c>
      <c r="AE5" s="12" t="s">
        <v>14</v>
      </c>
      <c r="AF5" s="12" t="s">
        <v>15</v>
      </c>
      <c r="AG5" s="12" t="s">
        <v>0</v>
      </c>
      <c r="AH5" s="12" t="s">
        <v>0</v>
      </c>
      <c r="AI5" s="12" t="s">
        <v>0</v>
      </c>
      <c r="AJ5" s="16" t="s">
        <v>20</v>
      </c>
      <c r="AK5" s="17" t="s">
        <v>21</v>
      </c>
    </row>
    <row r="6" spans="1:37" ht="14.5" customHeight="1" x14ac:dyDescent="0.25">
      <c r="A6" s="46"/>
      <c r="B6" s="47"/>
      <c r="C6" s="48"/>
      <c r="D6" s="49"/>
      <c r="E6" s="50"/>
      <c r="F6" s="51"/>
      <c r="G6" s="49"/>
      <c r="H6" s="50"/>
      <c r="I6" s="51"/>
      <c r="J6" s="49"/>
      <c r="K6" s="50"/>
      <c r="L6" s="50"/>
      <c r="M6" s="51"/>
      <c r="N6" s="49"/>
      <c r="O6" s="50"/>
      <c r="P6" s="50"/>
      <c r="Q6" s="51"/>
      <c r="R6" s="49"/>
      <c r="S6" s="50"/>
      <c r="T6" s="50"/>
      <c r="U6" s="51"/>
      <c r="V6" s="49"/>
      <c r="W6" s="50"/>
      <c r="X6" s="50"/>
      <c r="Y6" s="51"/>
      <c r="Z6" s="49"/>
      <c r="AA6" s="50"/>
      <c r="AB6" s="50"/>
      <c r="AC6" s="51"/>
      <c r="AD6" s="49"/>
      <c r="AE6" s="50"/>
      <c r="AF6" s="50"/>
      <c r="AG6" s="50"/>
      <c r="AH6" s="50"/>
      <c r="AI6" s="51"/>
      <c r="AJ6" s="49"/>
      <c r="AK6" s="52"/>
    </row>
    <row r="7" spans="1:37" ht="14.5" customHeight="1" x14ac:dyDescent="0.3">
      <c r="A7" s="53" t="s">
        <v>0</v>
      </c>
      <c r="B7" s="54" t="s">
        <v>40</v>
      </c>
      <c r="C7" s="48"/>
      <c r="D7" s="49"/>
      <c r="E7" s="50"/>
      <c r="F7" s="51"/>
      <c r="G7" s="49"/>
      <c r="H7" s="50"/>
      <c r="I7" s="51"/>
      <c r="J7" s="49"/>
      <c r="K7" s="50"/>
      <c r="L7" s="50"/>
      <c r="M7" s="51"/>
      <c r="N7" s="49"/>
      <c r="O7" s="50"/>
      <c r="P7" s="50"/>
      <c r="Q7" s="51"/>
      <c r="R7" s="49"/>
      <c r="S7" s="50"/>
      <c r="T7" s="50"/>
      <c r="U7" s="51"/>
      <c r="V7" s="49"/>
      <c r="W7" s="50"/>
      <c r="X7" s="50"/>
      <c r="Y7" s="51"/>
      <c r="Z7" s="49"/>
      <c r="AA7" s="50"/>
      <c r="AB7" s="50"/>
      <c r="AC7" s="51"/>
      <c r="AD7" s="49"/>
      <c r="AE7" s="50"/>
      <c r="AF7" s="50"/>
      <c r="AG7" s="50"/>
      <c r="AH7" s="50"/>
      <c r="AI7" s="51"/>
      <c r="AJ7" s="49"/>
      <c r="AK7" s="52"/>
    </row>
    <row r="8" spans="1:37" ht="14.5" customHeight="1" x14ac:dyDescent="0.25">
      <c r="A8" s="46"/>
      <c r="B8" s="47"/>
      <c r="C8" s="48"/>
      <c r="D8" s="49"/>
      <c r="E8" s="50"/>
      <c r="F8" s="51"/>
      <c r="G8" s="49"/>
      <c r="H8" s="50"/>
      <c r="I8" s="51"/>
      <c r="J8" s="49"/>
      <c r="K8" s="50"/>
      <c r="L8" s="50"/>
      <c r="M8" s="51"/>
      <c r="N8" s="49"/>
      <c r="O8" s="50"/>
      <c r="P8" s="50"/>
      <c r="Q8" s="51"/>
      <c r="R8" s="49"/>
      <c r="S8" s="50"/>
      <c r="T8" s="50"/>
      <c r="U8" s="51"/>
      <c r="V8" s="49"/>
      <c r="W8" s="50"/>
      <c r="X8" s="50"/>
      <c r="Y8" s="51"/>
      <c r="Z8" s="49"/>
      <c r="AA8" s="50"/>
      <c r="AB8" s="50"/>
      <c r="AC8" s="51"/>
      <c r="AD8" s="49"/>
      <c r="AE8" s="50"/>
      <c r="AF8" s="50"/>
      <c r="AG8" s="50"/>
      <c r="AH8" s="50"/>
      <c r="AI8" s="51"/>
      <c r="AJ8" s="49"/>
      <c r="AK8" s="52"/>
    </row>
    <row r="9" spans="1:37" ht="13" x14ac:dyDescent="0.3">
      <c r="A9" s="55" t="s">
        <v>99</v>
      </c>
      <c r="B9" s="56" t="s">
        <v>46</v>
      </c>
      <c r="C9" s="57" t="s">
        <v>47</v>
      </c>
      <c r="D9" s="77">
        <v>71161511559</v>
      </c>
      <c r="E9" s="78">
        <v>12937677817</v>
      </c>
      <c r="F9" s="79">
        <f>$D9       +$E9</f>
        <v>84099189376</v>
      </c>
      <c r="G9" s="77">
        <v>71261220294</v>
      </c>
      <c r="H9" s="78">
        <v>13676014093</v>
      </c>
      <c r="I9" s="79">
        <f>$G9       +$H9</f>
        <v>84937234387</v>
      </c>
      <c r="J9" s="77">
        <v>18845091882</v>
      </c>
      <c r="K9" s="78">
        <v>1817080435</v>
      </c>
      <c r="L9" s="78">
        <f>$J9       +$K9</f>
        <v>20662172317</v>
      </c>
      <c r="M9" s="95">
        <f>IF(($F9       =0),0,($L9       /$F9       ))</f>
        <v>0.24568812696423581</v>
      </c>
      <c r="N9" s="77">
        <v>18779300445</v>
      </c>
      <c r="O9" s="78">
        <v>3272580207</v>
      </c>
      <c r="P9" s="78">
        <f>$N9       +$O9</f>
        <v>22051880652</v>
      </c>
      <c r="Q9" s="95">
        <f>IF(($F9       =0),0,($P9       /$F9       ))</f>
        <v>0.26221276109342745</v>
      </c>
      <c r="R9" s="77">
        <v>0</v>
      </c>
      <c r="S9" s="78">
        <v>0</v>
      </c>
      <c r="T9" s="78">
        <f>$R9       +$S9</f>
        <v>0</v>
      </c>
      <c r="U9" s="95">
        <f>IF(($I9       =0),0,($T9       /$I9       ))</f>
        <v>0</v>
      </c>
      <c r="V9" s="77">
        <v>0</v>
      </c>
      <c r="W9" s="78">
        <v>0</v>
      </c>
      <c r="X9" s="78">
        <f>$V9       +$W9</f>
        <v>0</v>
      </c>
      <c r="Y9" s="95">
        <f>IF(($I9       =0),0,($X9       /$I9       ))</f>
        <v>0</v>
      </c>
      <c r="Z9" s="77">
        <f>$J9       +$N9</f>
        <v>37624392327</v>
      </c>
      <c r="AA9" s="78">
        <f>$K9       +$O9</f>
        <v>5089660642</v>
      </c>
      <c r="AB9" s="78">
        <f>$Z9       +$AA9</f>
        <v>42714052969</v>
      </c>
      <c r="AC9" s="95">
        <f>IF(($F9       =0),0,($AB9       /$F9       ))</f>
        <v>0.50790088805766331</v>
      </c>
      <c r="AD9" s="77">
        <v>16873683949</v>
      </c>
      <c r="AE9" s="78">
        <v>2831053816</v>
      </c>
      <c r="AF9" s="78">
        <f>$AD9       +$AE9</f>
        <v>19704737765</v>
      </c>
      <c r="AG9" s="78">
        <v>76354180680</v>
      </c>
      <c r="AH9" s="78">
        <v>77081887337</v>
      </c>
      <c r="AI9" s="79">
        <v>38469623279</v>
      </c>
      <c r="AJ9" s="114">
        <f>IF(($AG9       =0),0,($AI9       /$AG9       ))</f>
        <v>0.5038312628908429</v>
      </c>
      <c r="AK9" s="115">
        <f>IF(($AF9       =0),0,(($P9       /$AF9       )-1))</f>
        <v>0.11911566218196756</v>
      </c>
    </row>
    <row r="10" spans="1:37" ht="14" x14ac:dyDescent="0.3">
      <c r="A10" s="58" t="s">
        <v>0</v>
      </c>
      <c r="B10" s="59" t="s">
        <v>100</v>
      </c>
      <c r="C10" s="60" t="s">
        <v>0</v>
      </c>
      <c r="D10" s="80">
        <f>D9</f>
        <v>71161511559</v>
      </c>
      <c r="E10" s="81">
        <f>E9</f>
        <v>12937677817</v>
      </c>
      <c r="F10" s="82">
        <f t="shared" ref="F10:F45" si="0">$D10      +$E10</f>
        <v>84099189376</v>
      </c>
      <c r="G10" s="80">
        <f>G9</f>
        <v>71261220294</v>
      </c>
      <c r="H10" s="81">
        <f>H9</f>
        <v>13676014093</v>
      </c>
      <c r="I10" s="82">
        <f t="shared" ref="I10:I45" si="1">$G10      +$H10</f>
        <v>84937234387</v>
      </c>
      <c r="J10" s="80">
        <f>J9</f>
        <v>18845091882</v>
      </c>
      <c r="K10" s="81">
        <f>K9</f>
        <v>1817080435</v>
      </c>
      <c r="L10" s="81">
        <f t="shared" ref="L10:L45" si="2">$J10      +$K10</f>
        <v>20662172317</v>
      </c>
      <c r="M10" s="96">
        <f t="shared" ref="M10:M45" si="3">IF(($F10      =0),0,($L10      /$F10      ))</f>
        <v>0.24568812696423581</v>
      </c>
      <c r="N10" s="80">
        <f>N9</f>
        <v>18779300445</v>
      </c>
      <c r="O10" s="81">
        <f>O9</f>
        <v>3272580207</v>
      </c>
      <c r="P10" s="81">
        <f t="shared" ref="P10:P45" si="4">$N10      +$O10</f>
        <v>22051880652</v>
      </c>
      <c r="Q10" s="96">
        <f t="shared" ref="Q10:Q45" si="5">IF(($F10      =0),0,($P10      /$F10      ))</f>
        <v>0.26221276109342745</v>
      </c>
      <c r="R10" s="80">
        <f>R9</f>
        <v>0</v>
      </c>
      <c r="S10" s="81">
        <f>S9</f>
        <v>0</v>
      </c>
      <c r="T10" s="81">
        <f t="shared" ref="T10:T45" si="6">$R10      +$S10</f>
        <v>0</v>
      </c>
      <c r="U10" s="96">
        <f t="shared" ref="U10:U45" si="7">IF(($I10      =0),0,($T10      /$I10      ))</f>
        <v>0</v>
      </c>
      <c r="V10" s="80">
        <f>V9</f>
        <v>0</v>
      </c>
      <c r="W10" s="81">
        <f>W9</f>
        <v>0</v>
      </c>
      <c r="X10" s="81">
        <f t="shared" ref="X10:X45" si="8">$V10      +$W10</f>
        <v>0</v>
      </c>
      <c r="Y10" s="96">
        <f t="shared" ref="Y10:Y45" si="9">IF(($I10      =0),0,($X10      /$I10      ))</f>
        <v>0</v>
      </c>
      <c r="Z10" s="80">
        <f t="shared" ref="Z10:Z45" si="10">$J10      +$N10</f>
        <v>37624392327</v>
      </c>
      <c r="AA10" s="81">
        <f t="shared" ref="AA10:AA45" si="11">$K10      +$O10</f>
        <v>5089660642</v>
      </c>
      <c r="AB10" s="81">
        <f t="shared" ref="AB10:AB45" si="12">$Z10      +$AA10</f>
        <v>42714052969</v>
      </c>
      <c r="AC10" s="96">
        <f t="shared" ref="AC10:AC45" si="13">IF(($F10      =0),0,($AB10      /$F10      ))</f>
        <v>0.50790088805766331</v>
      </c>
      <c r="AD10" s="80">
        <f>AD9</f>
        <v>16873683949</v>
      </c>
      <c r="AE10" s="81">
        <f>AE9</f>
        <v>2831053816</v>
      </c>
      <c r="AF10" s="81">
        <f t="shared" ref="AF10:AF45" si="14">$AD10      +$AE10</f>
        <v>19704737765</v>
      </c>
      <c r="AG10" s="81">
        <f>AG9</f>
        <v>76354180680</v>
      </c>
      <c r="AH10" s="81">
        <f>AH9</f>
        <v>77081887337</v>
      </c>
      <c r="AI10" s="82">
        <f>AI9</f>
        <v>38469623279</v>
      </c>
      <c r="AJ10" s="116">
        <f t="shared" ref="AJ10:AJ45" si="15">IF(($AG10      =0),0,($AI10      /$AG10      ))</f>
        <v>0.5038312628908429</v>
      </c>
      <c r="AK10" s="117">
        <f t="shared" ref="AK10:AK45" si="16">IF(($AF10      =0),0,(($P10      /$AF10      )-1))</f>
        <v>0.11911566218196756</v>
      </c>
    </row>
    <row r="11" spans="1:37" ht="13" x14ac:dyDescent="0.3">
      <c r="A11" s="55" t="s">
        <v>101</v>
      </c>
      <c r="B11" s="56" t="s">
        <v>558</v>
      </c>
      <c r="C11" s="57" t="s">
        <v>559</v>
      </c>
      <c r="D11" s="77">
        <v>620244493</v>
      </c>
      <c r="E11" s="78">
        <v>47231003</v>
      </c>
      <c r="F11" s="79">
        <f t="shared" si="0"/>
        <v>667475496</v>
      </c>
      <c r="G11" s="77">
        <v>620244493</v>
      </c>
      <c r="H11" s="78">
        <v>47231003</v>
      </c>
      <c r="I11" s="79">
        <f t="shared" si="1"/>
        <v>667475496</v>
      </c>
      <c r="J11" s="77">
        <v>150735177</v>
      </c>
      <c r="K11" s="78">
        <v>8987197</v>
      </c>
      <c r="L11" s="78">
        <f t="shared" si="2"/>
        <v>159722374</v>
      </c>
      <c r="M11" s="95">
        <f t="shared" si="3"/>
        <v>0.23929323991243567</v>
      </c>
      <c r="N11" s="77">
        <v>151250858</v>
      </c>
      <c r="O11" s="78">
        <v>7564220</v>
      </c>
      <c r="P11" s="78">
        <f t="shared" si="4"/>
        <v>158815078</v>
      </c>
      <c r="Q11" s="95">
        <f t="shared" si="5"/>
        <v>0.23793394506874901</v>
      </c>
      <c r="R11" s="77">
        <v>0</v>
      </c>
      <c r="S11" s="78">
        <v>0</v>
      </c>
      <c r="T11" s="78">
        <f t="shared" si="6"/>
        <v>0</v>
      </c>
      <c r="U11" s="95">
        <f t="shared" si="7"/>
        <v>0</v>
      </c>
      <c r="V11" s="77">
        <v>0</v>
      </c>
      <c r="W11" s="78">
        <v>0</v>
      </c>
      <c r="X11" s="78">
        <f t="shared" si="8"/>
        <v>0</v>
      </c>
      <c r="Y11" s="95">
        <f t="shared" si="9"/>
        <v>0</v>
      </c>
      <c r="Z11" s="77">
        <f t="shared" si="10"/>
        <v>301986035</v>
      </c>
      <c r="AA11" s="78">
        <f t="shared" si="11"/>
        <v>16551417</v>
      </c>
      <c r="AB11" s="78">
        <f t="shared" si="12"/>
        <v>318537452</v>
      </c>
      <c r="AC11" s="95">
        <f t="shared" si="13"/>
        <v>0.47722718498118466</v>
      </c>
      <c r="AD11" s="77">
        <v>129643319</v>
      </c>
      <c r="AE11" s="78">
        <v>21588434</v>
      </c>
      <c r="AF11" s="78">
        <f t="shared" si="14"/>
        <v>151231753</v>
      </c>
      <c r="AG11" s="78">
        <v>611493947</v>
      </c>
      <c r="AH11" s="78">
        <v>660248213</v>
      </c>
      <c r="AI11" s="79">
        <v>299661681</v>
      </c>
      <c r="AJ11" s="114">
        <f t="shared" si="15"/>
        <v>0.49004848285113117</v>
      </c>
      <c r="AK11" s="115">
        <f t="shared" si="16"/>
        <v>5.014373535695249E-2</v>
      </c>
    </row>
    <row r="12" spans="1:37" ht="13" x14ac:dyDescent="0.3">
      <c r="A12" s="55" t="s">
        <v>101</v>
      </c>
      <c r="B12" s="56" t="s">
        <v>560</v>
      </c>
      <c r="C12" s="57" t="s">
        <v>561</v>
      </c>
      <c r="D12" s="77">
        <v>514609788</v>
      </c>
      <c r="E12" s="78">
        <v>78459243</v>
      </c>
      <c r="F12" s="79">
        <f t="shared" si="0"/>
        <v>593069031</v>
      </c>
      <c r="G12" s="77">
        <v>517807811</v>
      </c>
      <c r="H12" s="78">
        <v>89011864</v>
      </c>
      <c r="I12" s="79">
        <f t="shared" si="1"/>
        <v>606819675</v>
      </c>
      <c r="J12" s="77">
        <v>138578477</v>
      </c>
      <c r="K12" s="78">
        <v>2008457</v>
      </c>
      <c r="L12" s="78">
        <f t="shared" si="2"/>
        <v>140586934</v>
      </c>
      <c r="M12" s="95">
        <f t="shared" si="3"/>
        <v>0.2370498654481252</v>
      </c>
      <c r="N12" s="77">
        <v>135383458</v>
      </c>
      <c r="O12" s="78">
        <v>11761569</v>
      </c>
      <c r="P12" s="78">
        <f t="shared" si="4"/>
        <v>147145027</v>
      </c>
      <c r="Q12" s="95">
        <f t="shared" si="5"/>
        <v>0.24810775695350715</v>
      </c>
      <c r="R12" s="77">
        <v>0</v>
      </c>
      <c r="S12" s="78">
        <v>0</v>
      </c>
      <c r="T12" s="78">
        <f t="shared" si="6"/>
        <v>0</v>
      </c>
      <c r="U12" s="95">
        <f t="shared" si="7"/>
        <v>0</v>
      </c>
      <c r="V12" s="77">
        <v>0</v>
      </c>
      <c r="W12" s="78">
        <v>0</v>
      </c>
      <c r="X12" s="78">
        <f t="shared" si="8"/>
        <v>0</v>
      </c>
      <c r="Y12" s="95">
        <f t="shared" si="9"/>
        <v>0</v>
      </c>
      <c r="Z12" s="77">
        <f t="shared" si="10"/>
        <v>273961935</v>
      </c>
      <c r="AA12" s="78">
        <f t="shared" si="11"/>
        <v>13770026</v>
      </c>
      <c r="AB12" s="78">
        <f t="shared" si="12"/>
        <v>287731961</v>
      </c>
      <c r="AC12" s="95">
        <f t="shared" si="13"/>
        <v>0.48515762240163235</v>
      </c>
      <c r="AD12" s="77">
        <v>116001239</v>
      </c>
      <c r="AE12" s="78">
        <v>5192319</v>
      </c>
      <c r="AF12" s="78">
        <f t="shared" si="14"/>
        <v>121193558</v>
      </c>
      <c r="AG12" s="78">
        <v>532056684</v>
      </c>
      <c r="AH12" s="78">
        <v>582649820</v>
      </c>
      <c r="AI12" s="79">
        <v>249518247</v>
      </c>
      <c r="AJ12" s="114">
        <f t="shared" si="15"/>
        <v>0.46896929312892532</v>
      </c>
      <c r="AK12" s="115">
        <f t="shared" si="16"/>
        <v>0.21413241287956897</v>
      </c>
    </row>
    <row r="13" spans="1:37" ht="13" x14ac:dyDescent="0.3">
      <c r="A13" s="55" t="s">
        <v>101</v>
      </c>
      <c r="B13" s="56" t="s">
        <v>562</v>
      </c>
      <c r="C13" s="57" t="s">
        <v>563</v>
      </c>
      <c r="D13" s="77">
        <v>649658272</v>
      </c>
      <c r="E13" s="78">
        <v>96547368</v>
      </c>
      <c r="F13" s="79">
        <f t="shared" si="0"/>
        <v>746205640</v>
      </c>
      <c r="G13" s="77">
        <v>649658272</v>
      </c>
      <c r="H13" s="78">
        <v>96547368</v>
      </c>
      <c r="I13" s="79">
        <f t="shared" si="1"/>
        <v>746205640</v>
      </c>
      <c r="J13" s="77">
        <v>180364270</v>
      </c>
      <c r="K13" s="78">
        <v>11133517</v>
      </c>
      <c r="L13" s="78">
        <f t="shared" si="2"/>
        <v>191497787</v>
      </c>
      <c r="M13" s="95">
        <f t="shared" si="3"/>
        <v>0.25662870492375267</v>
      </c>
      <c r="N13" s="77">
        <v>163401425</v>
      </c>
      <c r="O13" s="78">
        <v>15602607</v>
      </c>
      <c r="P13" s="78">
        <f t="shared" si="4"/>
        <v>179004032</v>
      </c>
      <c r="Q13" s="95">
        <f t="shared" si="5"/>
        <v>0.23988565940080539</v>
      </c>
      <c r="R13" s="77">
        <v>0</v>
      </c>
      <c r="S13" s="78">
        <v>0</v>
      </c>
      <c r="T13" s="78">
        <f t="shared" si="6"/>
        <v>0</v>
      </c>
      <c r="U13" s="95">
        <f t="shared" si="7"/>
        <v>0</v>
      </c>
      <c r="V13" s="77">
        <v>0</v>
      </c>
      <c r="W13" s="78">
        <v>0</v>
      </c>
      <c r="X13" s="78">
        <f t="shared" si="8"/>
        <v>0</v>
      </c>
      <c r="Y13" s="95">
        <f t="shared" si="9"/>
        <v>0</v>
      </c>
      <c r="Z13" s="77">
        <f t="shared" si="10"/>
        <v>343765695</v>
      </c>
      <c r="AA13" s="78">
        <f t="shared" si="11"/>
        <v>26736124</v>
      </c>
      <c r="AB13" s="78">
        <f t="shared" si="12"/>
        <v>370501819</v>
      </c>
      <c r="AC13" s="95">
        <f t="shared" si="13"/>
        <v>0.49651436432455803</v>
      </c>
      <c r="AD13" s="77">
        <v>147491443</v>
      </c>
      <c r="AE13" s="78">
        <v>18548156</v>
      </c>
      <c r="AF13" s="78">
        <f t="shared" si="14"/>
        <v>166039599</v>
      </c>
      <c r="AG13" s="78">
        <v>658949168</v>
      </c>
      <c r="AH13" s="78">
        <v>764628191</v>
      </c>
      <c r="AI13" s="79">
        <v>341412339</v>
      </c>
      <c r="AJ13" s="114">
        <f t="shared" si="15"/>
        <v>0.51811635188224414</v>
      </c>
      <c r="AK13" s="115">
        <f t="shared" si="16"/>
        <v>7.8080368045215565E-2</v>
      </c>
    </row>
    <row r="14" spans="1:37" ht="13" x14ac:dyDescent="0.3">
      <c r="A14" s="55" t="s">
        <v>101</v>
      </c>
      <c r="B14" s="56" t="s">
        <v>564</v>
      </c>
      <c r="C14" s="57" t="s">
        <v>565</v>
      </c>
      <c r="D14" s="77">
        <v>1889743330</v>
      </c>
      <c r="E14" s="78">
        <v>361461706</v>
      </c>
      <c r="F14" s="79">
        <f t="shared" si="0"/>
        <v>2251205036</v>
      </c>
      <c r="G14" s="77">
        <v>1902663951</v>
      </c>
      <c r="H14" s="78">
        <v>461395479</v>
      </c>
      <c r="I14" s="79">
        <f t="shared" si="1"/>
        <v>2364059430</v>
      </c>
      <c r="J14" s="77">
        <v>444904925</v>
      </c>
      <c r="K14" s="78">
        <v>18599131</v>
      </c>
      <c r="L14" s="78">
        <f t="shared" si="2"/>
        <v>463504056</v>
      </c>
      <c r="M14" s="95">
        <f t="shared" si="3"/>
        <v>0.20589153301805246</v>
      </c>
      <c r="N14" s="77">
        <v>506973904</v>
      </c>
      <c r="O14" s="78">
        <v>32568622</v>
      </c>
      <c r="P14" s="78">
        <f t="shared" si="4"/>
        <v>539542526</v>
      </c>
      <c r="Q14" s="95">
        <f t="shared" si="5"/>
        <v>0.23966831868796512</v>
      </c>
      <c r="R14" s="77">
        <v>0</v>
      </c>
      <c r="S14" s="78">
        <v>0</v>
      </c>
      <c r="T14" s="78">
        <f t="shared" si="6"/>
        <v>0</v>
      </c>
      <c r="U14" s="95">
        <f t="shared" si="7"/>
        <v>0</v>
      </c>
      <c r="V14" s="77">
        <v>0</v>
      </c>
      <c r="W14" s="78">
        <v>0</v>
      </c>
      <c r="X14" s="78">
        <f t="shared" si="8"/>
        <v>0</v>
      </c>
      <c r="Y14" s="95">
        <f t="shared" si="9"/>
        <v>0</v>
      </c>
      <c r="Z14" s="77">
        <f t="shared" si="10"/>
        <v>951878829</v>
      </c>
      <c r="AA14" s="78">
        <f t="shared" si="11"/>
        <v>51167753</v>
      </c>
      <c r="AB14" s="78">
        <f t="shared" si="12"/>
        <v>1003046582</v>
      </c>
      <c r="AC14" s="95">
        <f t="shared" si="13"/>
        <v>0.44555985170601758</v>
      </c>
      <c r="AD14" s="77">
        <v>412860626</v>
      </c>
      <c r="AE14" s="78">
        <v>68472763</v>
      </c>
      <c r="AF14" s="78">
        <f t="shared" si="14"/>
        <v>481333389</v>
      </c>
      <c r="AG14" s="78">
        <v>2030425668</v>
      </c>
      <c r="AH14" s="78">
        <v>2018566340</v>
      </c>
      <c r="AI14" s="79">
        <v>911716956</v>
      </c>
      <c r="AJ14" s="114">
        <f t="shared" si="15"/>
        <v>0.44902749722330637</v>
      </c>
      <c r="AK14" s="115">
        <f t="shared" si="16"/>
        <v>0.12093309612477343</v>
      </c>
    </row>
    <row r="15" spans="1:37" ht="13" x14ac:dyDescent="0.3">
      <c r="A15" s="55" t="s">
        <v>101</v>
      </c>
      <c r="B15" s="56" t="s">
        <v>566</v>
      </c>
      <c r="C15" s="57" t="s">
        <v>567</v>
      </c>
      <c r="D15" s="77">
        <v>1485924993</v>
      </c>
      <c r="E15" s="78">
        <v>293798527</v>
      </c>
      <c r="F15" s="79">
        <f t="shared" si="0"/>
        <v>1779723520</v>
      </c>
      <c r="G15" s="77">
        <v>1583700448</v>
      </c>
      <c r="H15" s="78">
        <v>280050142</v>
      </c>
      <c r="I15" s="79">
        <f t="shared" si="1"/>
        <v>1863750590</v>
      </c>
      <c r="J15" s="77">
        <v>352420999</v>
      </c>
      <c r="K15" s="78">
        <v>24465688</v>
      </c>
      <c r="L15" s="78">
        <f t="shared" si="2"/>
        <v>376886687</v>
      </c>
      <c r="M15" s="95">
        <f t="shared" si="3"/>
        <v>0.21176698670589014</v>
      </c>
      <c r="N15" s="77">
        <v>424856534</v>
      </c>
      <c r="O15" s="78">
        <v>86823526</v>
      </c>
      <c r="P15" s="78">
        <f t="shared" si="4"/>
        <v>511680060</v>
      </c>
      <c r="Q15" s="95">
        <f t="shared" si="5"/>
        <v>0.28750536487824807</v>
      </c>
      <c r="R15" s="77">
        <v>0</v>
      </c>
      <c r="S15" s="78">
        <v>0</v>
      </c>
      <c r="T15" s="78">
        <f t="shared" si="6"/>
        <v>0</v>
      </c>
      <c r="U15" s="95">
        <f t="shared" si="7"/>
        <v>0</v>
      </c>
      <c r="V15" s="77">
        <v>0</v>
      </c>
      <c r="W15" s="78">
        <v>0</v>
      </c>
      <c r="X15" s="78">
        <f t="shared" si="8"/>
        <v>0</v>
      </c>
      <c r="Y15" s="95">
        <f t="shared" si="9"/>
        <v>0</v>
      </c>
      <c r="Z15" s="77">
        <f t="shared" si="10"/>
        <v>777277533</v>
      </c>
      <c r="AA15" s="78">
        <f t="shared" si="11"/>
        <v>111289214</v>
      </c>
      <c r="AB15" s="78">
        <f t="shared" si="12"/>
        <v>888566747</v>
      </c>
      <c r="AC15" s="95">
        <f t="shared" si="13"/>
        <v>0.49927235158413819</v>
      </c>
      <c r="AD15" s="77">
        <v>303061950</v>
      </c>
      <c r="AE15" s="78">
        <v>88608642</v>
      </c>
      <c r="AF15" s="78">
        <f t="shared" si="14"/>
        <v>391670592</v>
      </c>
      <c r="AG15" s="78">
        <v>1589412289</v>
      </c>
      <c r="AH15" s="78">
        <v>1563592273</v>
      </c>
      <c r="AI15" s="79">
        <v>734583864</v>
      </c>
      <c r="AJ15" s="114">
        <f t="shared" si="15"/>
        <v>0.46217326308844214</v>
      </c>
      <c r="AK15" s="115">
        <f t="shared" si="16"/>
        <v>0.30640408151960519</v>
      </c>
    </row>
    <row r="16" spans="1:37" ht="13" x14ac:dyDescent="0.3">
      <c r="A16" s="55" t="s">
        <v>116</v>
      </c>
      <c r="B16" s="56" t="s">
        <v>568</v>
      </c>
      <c r="C16" s="57" t="s">
        <v>569</v>
      </c>
      <c r="D16" s="77">
        <v>606729160</v>
      </c>
      <c r="E16" s="78">
        <v>15340000</v>
      </c>
      <c r="F16" s="79">
        <f t="shared" si="0"/>
        <v>622069160</v>
      </c>
      <c r="G16" s="77">
        <v>606729160</v>
      </c>
      <c r="H16" s="78">
        <v>26278000</v>
      </c>
      <c r="I16" s="79">
        <f t="shared" si="1"/>
        <v>633007160</v>
      </c>
      <c r="J16" s="77">
        <v>124016950</v>
      </c>
      <c r="K16" s="78">
        <v>1450777</v>
      </c>
      <c r="L16" s="78">
        <f t="shared" si="2"/>
        <v>125467727</v>
      </c>
      <c r="M16" s="95">
        <f t="shared" si="3"/>
        <v>0.20169417657676519</v>
      </c>
      <c r="N16" s="77">
        <v>173997541</v>
      </c>
      <c r="O16" s="78">
        <v>3425569</v>
      </c>
      <c r="P16" s="78">
        <f t="shared" si="4"/>
        <v>177423110</v>
      </c>
      <c r="Q16" s="95">
        <f t="shared" si="5"/>
        <v>0.28521444464470802</v>
      </c>
      <c r="R16" s="77">
        <v>0</v>
      </c>
      <c r="S16" s="78">
        <v>0</v>
      </c>
      <c r="T16" s="78">
        <f t="shared" si="6"/>
        <v>0</v>
      </c>
      <c r="U16" s="95">
        <f t="shared" si="7"/>
        <v>0</v>
      </c>
      <c r="V16" s="77">
        <v>0</v>
      </c>
      <c r="W16" s="78">
        <v>0</v>
      </c>
      <c r="X16" s="78">
        <f t="shared" si="8"/>
        <v>0</v>
      </c>
      <c r="Y16" s="95">
        <f t="shared" si="9"/>
        <v>0</v>
      </c>
      <c r="Z16" s="77">
        <f t="shared" si="10"/>
        <v>298014491</v>
      </c>
      <c r="AA16" s="78">
        <f t="shared" si="11"/>
        <v>4876346</v>
      </c>
      <c r="AB16" s="78">
        <f t="shared" si="12"/>
        <v>302890837</v>
      </c>
      <c r="AC16" s="95">
        <f t="shared" si="13"/>
        <v>0.48690862122147321</v>
      </c>
      <c r="AD16" s="77">
        <v>165835237</v>
      </c>
      <c r="AE16" s="78">
        <v>25130492</v>
      </c>
      <c r="AF16" s="78">
        <f t="shared" si="14"/>
        <v>190965729</v>
      </c>
      <c r="AG16" s="78">
        <v>553651211</v>
      </c>
      <c r="AH16" s="78">
        <v>648431248</v>
      </c>
      <c r="AI16" s="79">
        <v>334411273</v>
      </c>
      <c r="AJ16" s="114">
        <f t="shared" si="15"/>
        <v>0.60401073158674989</v>
      </c>
      <c r="AK16" s="115">
        <f t="shared" si="16"/>
        <v>-7.0916488895240493E-2</v>
      </c>
    </row>
    <row r="17" spans="1:37" ht="14" x14ac:dyDescent="0.3">
      <c r="A17" s="58" t="s">
        <v>0</v>
      </c>
      <c r="B17" s="59" t="s">
        <v>570</v>
      </c>
      <c r="C17" s="60" t="s">
        <v>0</v>
      </c>
      <c r="D17" s="80">
        <f>SUM(D11:D16)</f>
        <v>5766910036</v>
      </c>
      <c r="E17" s="81">
        <f>SUM(E11:E16)</f>
        <v>892837847</v>
      </c>
      <c r="F17" s="82">
        <f t="shared" si="0"/>
        <v>6659747883</v>
      </c>
      <c r="G17" s="80">
        <f>SUM(G11:G16)</f>
        <v>5880804135</v>
      </c>
      <c r="H17" s="81">
        <f>SUM(H11:H16)</f>
        <v>1000513856</v>
      </c>
      <c r="I17" s="82">
        <f t="shared" si="1"/>
        <v>6881317991</v>
      </c>
      <c r="J17" s="80">
        <f>SUM(J11:J16)</f>
        <v>1391020798</v>
      </c>
      <c r="K17" s="81">
        <f>SUM(K11:K16)</f>
        <v>66644767</v>
      </c>
      <c r="L17" s="81">
        <f t="shared" si="2"/>
        <v>1457665565</v>
      </c>
      <c r="M17" s="96">
        <f t="shared" si="3"/>
        <v>0.2188769891306109</v>
      </c>
      <c r="N17" s="80">
        <f>SUM(N11:N16)</f>
        <v>1555863720</v>
      </c>
      <c r="O17" s="81">
        <f>SUM(O11:O16)</f>
        <v>157746113</v>
      </c>
      <c r="P17" s="81">
        <f t="shared" si="4"/>
        <v>1713609833</v>
      </c>
      <c r="Q17" s="96">
        <f t="shared" si="5"/>
        <v>0.25730851424184459</v>
      </c>
      <c r="R17" s="80">
        <f>SUM(R11:R16)</f>
        <v>0</v>
      </c>
      <c r="S17" s="81">
        <f>SUM(S11:S16)</f>
        <v>0</v>
      </c>
      <c r="T17" s="81">
        <f t="shared" si="6"/>
        <v>0</v>
      </c>
      <c r="U17" s="96">
        <f t="shared" si="7"/>
        <v>0</v>
      </c>
      <c r="V17" s="80">
        <f>SUM(V11:V16)</f>
        <v>0</v>
      </c>
      <c r="W17" s="81">
        <f>SUM(W11:W16)</f>
        <v>0</v>
      </c>
      <c r="X17" s="81">
        <f t="shared" si="8"/>
        <v>0</v>
      </c>
      <c r="Y17" s="96">
        <f t="shared" si="9"/>
        <v>0</v>
      </c>
      <c r="Z17" s="80">
        <f t="shared" si="10"/>
        <v>2946884518</v>
      </c>
      <c r="AA17" s="81">
        <f t="shared" si="11"/>
        <v>224390880</v>
      </c>
      <c r="AB17" s="81">
        <f t="shared" si="12"/>
        <v>3171275398</v>
      </c>
      <c r="AC17" s="96">
        <f t="shared" si="13"/>
        <v>0.47618550337245552</v>
      </c>
      <c r="AD17" s="80">
        <f>SUM(AD11:AD16)</f>
        <v>1274893814</v>
      </c>
      <c r="AE17" s="81">
        <f>SUM(AE11:AE16)</f>
        <v>227540806</v>
      </c>
      <c r="AF17" s="81">
        <f t="shared" si="14"/>
        <v>1502434620</v>
      </c>
      <c r="AG17" s="81">
        <f>SUM(AG11:AG16)</f>
        <v>5975988967</v>
      </c>
      <c r="AH17" s="81">
        <f>SUM(AH11:AH16)</f>
        <v>6238116085</v>
      </c>
      <c r="AI17" s="82">
        <f>SUM(AI11:AI16)</f>
        <v>2871304360</v>
      </c>
      <c r="AJ17" s="116">
        <f t="shared" si="15"/>
        <v>0.48047350419413853</v>
      </c>
      <c r="AK17" s="117">
        <f t="shared" si="16"/>
        <v>0.14055534276759407</v>
      </c>
    </row>
    <row r="18" spans="1:37" ht="13" x14ac:dyDescent="0.3">
      <c r="A18" s="55" t="s">
        <v>101</v>
      </c>
      <c r="B18" s="56" t="s">
        <v>571</v>
      </c>
      <c r="C18" s="57" t="s">
        <v>572</v>
      </c>
      <c r="D18" s="77">
        <v>982936003</v>
      </c>
      <c r="E18" s="78">
        <v>80046825</v>
      </c>
      <c r="F18" s="79">
        <f t="shared" si="0"/>
        <v>1062982828</v>
      </c>
      <c r="G18" s="77">
        <v>992873818</v>
      </c>
      <c r="H18" s="78">
        <v>85160542</v>
      </c>
      <c r="I18" s="79">
        <f t="shared" si="1"/>
        <v>1078034360</v>
      </c>
      <c r="J18" s="77">
        <v>293160606</v>
      </c>
      <c r="K18" s="78">
        <v>3740857</v>
      </c>
      <c r="L18" s="78">
        <f t="shared" si="2"/>
        <v>296901463</v>
      </c>
      <c r="M18" s="95">
        <f t="shared" si="3"/>
        <v>0.27930974534990327</v>
      </c>
      <c r="N18" s="77">
        <v>216479936</v>
      </c>
      <c r="O18" s="78">
        <v>31290127</v>
      </c>
      <c r="P18" s="78">
        <f t="shared" si="4"/>
        <v>247770063</v>
      </c>
      <c r="Q18" s="95">
        <f t="shared" si="5"/>
        <v>0.23308943143153013</v>
      </c>
      <c r="R18" s="77">
        <v>0</v>
      </c>
      <c r="S18" s="78">
        <v>0</v>
      </c>
      <c r="T18" s="78">
        <f t="shared" si="6"/>
        <v>0</v>
      </c>
      <c r="U18" s="95">
        <f t="shared" si="7"/>
        <v>0</v>
      </c>
      <c r="V18" s="77">
        <v>0</v>
      </c>
      <c r="W18" s="78">
        <v>0</v>
      </c>
      <c r="X18" s="78">
        <f t="shared" si="8"/>
        <v>0</v>
      </c>
      <c r="Y18" s="95">
        <f t="shared" si="9"/>
        <v>0</v>
      </c>
      <c r="Z18" s="77">
        <f t="shared" si="10"/>
        <v>509640542</v>
      </c>
      <c r="AA18" s="78">
        <f t="shared" si="11"/>
        <v>35030984</v>
      </c>
      <c r="AB18" s="78">
        <f t="shared" si="12"/>
        <v>544671526</v>
      </c>
      <c r="AC18" s="95">
        <f t="shared" si="13"/>
        <v>0.51239917678143343</v>
      </c>
      <c r="AD18" s="77">
        <v>193339542</v>
      </c>
      <c r="AE18" s="78">
        <v>15645264</v>
      </c>
      <c r="AF18" s="78">
        <f t="shared" si="14"/>
        <v>208984806</v>
      </c>
      <c r="AG18" s="78">
        <v>1050251074</v>
      </c>
      <c r="AH18" s="78">
        <v>1057151456</v>
      </c>
      <c r="AI18" s="79">
        <v>534183947</v>
      </c>
      <c r="AJ18" s="114">
        <f t="shared" si="15"/>
        <v>0.5086249947505409</v>
      </c>
      <c r="AK18" s="115">
        <f t="shared" si="16"/>
        <v>0.18558888438999732</v>
      </c>
    </row>
    <row r="19" spans="1:37" ht="13" x14ac:dyDescent="0.3">
      <c r="A19" s="55" t="s">
        <v>101</v>
      </c>
      <c r="B19" s="56" t="s">
        <v>93</v>
      </c>
      <c r="C19" s="57" t="s">
        <v>94</v>
      </c>
      <c r="D19" s="77">
        <v>3706183837</v>
      </c>
      <c r="E19" s="78">
        <v>714165948</v>
      </c>
      <c r="F19" s="79">
        <f t="shared" si="0"/>
        <v>4420349785</v>
      </c>
      <c r="G19" s="77">
        <v>3706183837</v>
      </c>
      <c r="H19" s="78">
        <v>716748444</v>
      </c>
      <c r="I19" s="79">
        <f t="shared" si="1"/>
        <v>4422932281</v>
      </c>
      <c r="J19" s="77">
        <v>968481680</v>
      </c>
      <c r="K19" s="78">
        <v>39832782</v>
      </c>
      <c r="L19" s="78">
        <f t="shared" si="2"/>
        <v>1008314462</v>
      </c>
      <c r="M19" s="95">
        <f t="shared" si="3"/>
        <v>0.22810739218457574</v>
      </c>
      <c r="N19" s="77">
        <v>958734609</v>
      </c>
      <c r="O19" s="78">
        <v>172851342</v>
      </c>
      <c r="P19" s="78">
        <f t="shared" si="4"/>
        <v>1131585951</v>
      </c>
      <c r="Q19" s="95">
        <f t="shared" si="5"/>
        <v>0.25599466242239921</v>
      </c>
      <c r="R19" s="77">
        <v>0</v>
      </c>
      <c r="S19" s="78">
        <v>0</v>
      </c>
      <c r="T19" s="78">
        <f t="shared" si="6"/>
        <v>0</v>
      </c>
      <c r="U19" s="95">
        <f t="shared" si="7"/>
        <v>0</v>
      </c>
      <c r="V19" s="77">
        <v>0</v>
      </c>
      <c r="W19" s="78">
        <v>0</v>
      </c>
      <c r="X19" s="78">
        <f t="shared" si="8"/>
        <v>0</v>
      </c>
      <c r="Y19" s="95">
        <f t="shared" si="9"/>
        <v>0</v>
      </c>
      <c r="Z19" s="77">
        <f t="shared" si="10"/>
        <v>1927216289</v>
      </c>
      <c r="AA19" s="78">
        <f t="shared" si="11"/>
        <v>212684124</v>
      </c>
      <c r="AB19" s="78">
        <f t="shared" si="12"/>
        <v>2139900413</v>
      </c>
      <c r="AC19" s="95">
        <f t="shared" si="13"/>
        <v>0.48410205460697497</v>
      </c>
      <c r="AD19" s="77">
        <v>853344068</v>
      </c>
      <c r="AE19" s="78">
        <v>154148313</v>
      </c>
      <c r="AF19" s="78">
        <f t="shared" si="14"/>
        <v>1007492381</v>
      </c>
      <c r="AG19" s="78">
        <v>4097426275</v>
      </c>
      <c r="AH19" s="78">
        <v>4026983265</v>
      </c>
      <c r="AI19" s="79">
        <v>1936912614</v>
      </c>
      <c r="AJ19" s="114">
        <f t="shared" si="15"/>
        <v>0.47271445146380331</v>
      </c>
      <c r="AK19" s="115">
        <f t="shared" si="16"/>
        <v>0.12317072797794193</v>
      </c>
    </row>
    <row r="20" spans="1:37" ht="13" x14ac:dyDescent="0.3">
      <c r="A20" s="55" t="s">
        <v>101</v>
      </c>
      <c r="B20" s="56" t="s">
        <v>95</v>
      </c>
      <c r="C20" s="57" t="s">
        <v>96</v>
      </c>
      <c r="D20" s="77">
        <v>2869321198</v>
      </c>
      <c r="E20" s="78">
        <v>642490175</v>
      </c>
      <c r="F20" s="79">
        <f t="shared" si="0"/>
        <v>3511811373</v>
      </c>
      <c r="G20" s="77">
        <v>2922127431</v>
      </c>
      <c r="H20" s="78">
        <v>602728187</v>
      </c>
      <c r="I20" s="79">
        <f t="shared" si="1"/>
        <v>3524855618</v>
      </c>
      <c r="J20" s="77">
        <v>677964723</v>
      </c>
      <c r="K20" s="78">
        <v>51098535</v>
      </c>
      <c r="L20" s="78">
        <f t="shared" si="2"/>
        <v>729063258</v>
      </c>
      <c r="M20" s="95">
        <f t="shared" si="3"/>
        <v>0.20760319406824815</v>
      </c>
      <c r="N20" s="77">
        <v>680083562</v>
      </c>
      <c r="O20" s="78">
        <v>120751714</v>
      </c>
      <c r="P20" s="78">
        <f t="shared" si="4"/>
        <v>800835276</v>
      </c>
      <c r="Q20" s="95">
        <f t="shared" si="5"/>
        <v>0.22804051554622037</v>
      </c>
      <c r="R20" s="77">
        <v>0</v>
      </c>
      <c r="S20" s="78">
        <v>0</v>
      </c>
      <c r="T20" s="78">
        <f t="shared" si="6"/>
        <v>0</v>
      </c>
      <c r="U20" s="95">
        <f t="shared" si="7"/>
        <v>0</v>
      </c>
      <c r="V20" s="77">
        <v>0</v>
      </c>
      <c r="W20" s="78">
        <v>0</v>
      </c>
      <c r="X20" s="78">
        <f t="shared" si="8"/>
        <v>0</v>
      </c>
      <c r="Y20" s="95">
        <f t="shared" si="9"/>
        <v>0</v>
      </c>
      <c r="Z20" s="77">
        <f t="shared" si="10"/>
        <v>1358048285</v>
      </c>
      <c r="AA20" s="78">
        <f t="shared" si="11"/>
        <v>171850249</v>
      </c>
      <c r="AB20" s="78">
        <f t="shared" si="12"/>
        <v>1529898534</v>
      </c>
      <c r="AC20" s="95">
        <f t="shared" si="13"/>
        <v>0.43564370961446852</v>
      </c>
      <c r="AD20" s="77">
        <v>568266691</v>
      </c>
      <c r="AE20" s="78">
        <v>101934798</v>
      </c>
      <c r="AF20" s="78">
        <f t="shared" si="14"/>
        <v>670201489</v>
      </c>
      <c r="AG20" s="78">
        <v>3131498699</v>
      </c>
      <c r="AH20" s="78">
        <v>3110460555</v>
      </c>
      <c r="AI20" s="79">
        <v>1432231706</v>
      </c>
      <c r="AJ20" s="114">
        <f t="shared" si="15"/>
        <v>0.45736302124518302</v>
      </c>
      <c r="AK20" s="115">
        <f t="shared" si="16"/>
        <v>0.19491718407686198</v>
      </c>
    </row>
    <row r="21" spans="1:37" ht="13" x14ac:dyDescent="0.3">
      <c r="A21" s="55" t="s">
        <v>101</v>
      </c>
      <c r="B21" s="56" t="s">
        <v>573</v>
      </c>
      <c r="C21" s="57" t="s">
        <v>574</v>
      </c>
      <c r="D21" s="77">
        <v>1833296428</v>
      </c>
      <c r="E21" s="78">
        <v>186345310</v>
      </c>
      <c r="F21" s="79">
        <f t="shared" si="0"/>
        <v>2019641738</v>
      </c>
      <c r="G21" s="77">
        <v>1834619805</v>
      </c>
      <c r="H21" s="78">
        <v>193980298</v>
      </c>
      <c r="I21" s="79">
        <f t="shared" si="1"/>
        <v>2028600103</v>
      </c>
      <c r="J21" s="77">
        <v>480584474</v>
      </c>
      <c r="K21" s="78">
        <v>31400209</v>
      </c>
      <c r="L21" s="78">
        <f t="shared" si="2"/>
        <v>511984683</v>
      </c>
      <c r="M21" s="95">
        <f t="shared" si="3"/>
        <v>0.25350272445201366</v>
      </c>
      <c r="N21" s="77">
        <v>399894237</v>
      </c>
      <c r="O21" s="78">
        <v>39386085</v>
      </c>
      <c r="P21" s="78">
        <f t="shared" si="4"/>
        <v>439280322</v>
      </c>
      <c r="Q21" s="95">
        <f t="shared" si="5"/>
        <v>0.21750408190464918</v>
      </c>
      <c r="R21" s="77">
        <v>0</v>
      </c>
      <c r="S21" s="78">
        <v>0</v>
      </c>
      <c r="T21" s="78">
        <f t="shared" si="6"/>
        <v>0</v>
      </c>
      <c r="U21" s="95">
        <f t="shared" si="7"/>
        <v>0</v>
      </c>
      <c r="V21" s="77">
        <v>0</v>
      </c>
      <c r="W21" s="78">
        <v>0</v>
      </c>
      <c r="X21" s="78">
        <f t="shared" si="8"/>
        <v>0</v>
      </c>
      <c r="Y21" s="95">
        <f t="shared" si="9"/>
        <v>0</v>
      </c>
      <c r="Z21" s="77">
        <f t="shared" si="10"/>
        <v>880478711</v>
      </c>
      <c r="AA21" s="78">
        <f t="shared" si="11"/>
        <v>70786294</v>
      </c>
      <c r="AB21" s="78">
        <f t="shared" si="12"/>
        <v>951265005</v>
      </c>
      <c r="AC21" s="95">
        <f t="shared" si="13"/>
        <v>0.47100680635666287</v>
      </c>
      <c r="AD21" s="77">
        <v>340833669</v>
      </c>
      <c r="AE21" s="78">
        <v>49379247</v>
      </c>
      <c r="AF21" s="78">
        <f t="shared" si="14"/>
        <v>390212916</v>
      </c>
      <c r="AG21" s="78">
        <v>1797126040</v>
      </c>
      <c r="AH21" s="78">
        <v>1847417782</v>
      </c>
      <c r="AI21" s="79">
        <v>799048971</v>
      </c>
      <c r="AJ21" s="114">
        <f t="shared" si="15"/>
        <v>0.44462600464016427</v>
      </c>
      <c r="AK21" s="115">
        <f t="shared" si="16"/>
        <v>0.12574521239066305</v>
      </c>
    </row>
    <row r="22" spans="1:37" ht="13" x14ac:dyDescent="0.3">
      <c r="A22" s="55" t="s">
        <v>101</v>
      </c>
      <c r="B22" s="56" t="s">
        <v>575</v>
      </c>
      <c r="C22" s="57" t="s">
        <v>576</v>
      </c>
      <c r="D22" s="77">
        <v>1181765073</v>
      </c>
      <c r="E22" s="78">
        <v>136175652</v>
      </c>
      <c r="F22" s="79">
        <f t="shared" si="0"/>
        <v>1317940725</v>
      </c>
      <c r="G22" s="77">
        <v>1186437547</v>
      </c>
      <c r="H22" s="78">
        <v>176571500</v>
      </c>
      <c r="I22" s="79">
        <f t="shared" si="1"/>
        <v>1363009047</v>
      </c>
      <c r="J22" s="77">
        <v>323492369</v>
      </c>
      <c r="K22" s="78">
        <v>17907549</v>
      </c>
      <c r="L22" s="78">
        <f t="shared" si="2"/>
        <v>341399918</v>
      </c>
      <c r="M22" s="95">
        <f t="shared" si="3"/>
        <v>0.25904041928744559</v>
      </c>
      <c r="N22" s="77">
        <v>311832013</v>
      </c>
      <c r="O22" s="78">
        <v>32864650</v>
      </c>
      <c r="P22" s="78">
        <f t="shared" si="4"/>
        <v>344696663</v>
      </c>
      <c r="Q22" s="95">
        <f t="shared" si="5"/>
        <v>0.26154185576138106</v>
      </c>
      <c r="R22" s="77">
        <v>0</v>
      </c>
      <c r="S22" s="78">
        <v>0</v>
      </c>
      <c r="T22" s="78">
        <f t="shared" si="6"/>
        <v>0</v>
      </c>
      <c r="U22" s="95">
        <f t="shared" si="7"/>
        <v>0</v>
      </c>
      <c r="V22" s="77">
        <v>0</v>
      </c>
      <c r="W22" s="78">
        <v>0</v>
      </c>
      <c r="X22" s="78">
        <f t="shared" si="8"/>
        <v>0</v>
      </c>
      <c r="Y22" s="95">
        <f t="shared" si="9"/>
        <v>0</v>
      </c>
      <c r="Z22" s="77">
        <f t="shared" si="10"/>
        <v>635324382</v>
      </c>
      <c r="AA22" s="78">
        <f t="shared" si="11"/>
        <v>50772199</v>
      </c>
      <c r="AB22" s="78">
        <f t="shared" si="12"/>
        <v>686096581</v>
      </c>
      <c r="AC22" s="95">
        <f t="shared" si="13"/>
        <v>0.52058227504882659</v>
      </c>
      <c r="AD22" s="77">
        <v>292253338</v>
      </c>
      <c r="AE22" s="78">
        <v>37218866</v>
      </c>
      <c r="AF22" s="78">
        <f t="shared" si="14"/>
        <v>329472204</v>
      </c>
      <c r="AG22" s="78">
        <v>1197369271</v>
      </c>
      <c r="AH22" s="78">
        <v>1271200264</v>
      </c>
      <c r="AI22" s="79">
        <v>594169013</v>
      </c>
      <c r="AJ22" s="114">
        <f t="shared" si="15"/>
        <v>0.49622871355615406</v>
      </c>
      <c r="AK22" s="115">
        <f t="shared" si="16"/>
        <v>4.6208629484264518E-2</v>
      </c>
    </row>
    <row r="23" spans="1:37" ht="13" x14ac:dyDescent="0.3">
      <c r="A23" s="55" t="s">
        <v>116</v>
      </c>
      <c r="B23" s="56" t="s">
        <v>577</v>
      </c>
      <c r="C23" s="57" t="s">
        <v>578</v>
      </c>
      <c r="D23" s="77">
        <v>483177290</v>
      </c>
      <c r="E23" s="78">
        <v>112650200</v>
      </c>
      <c r="F23" s="79">
        <f t="shared" si="0"/>
        <v>595827490</v>
      </c>
      <c r="G23" s="77">
        <v>483177290</v>
      </c>
      <c r="H23" s="78">
        <v>123438700</v>
      </c>
      <c r="I23" s="79">
        <f t="shared" si="1"/>
        <v>606615990</v>
      </c>
      <c r="J23" s="77">
        <v>151623262</v>
      </c>
      <c r="K23" s="78">
        <v>4193374</v>
      </c>
      <c r="L23" s="78">
        <f t="shared" si="2"/>
        <v>155816636</v>
      </c>
      <c r="M23" s="95">
        <f t="shared" si="3"/>
        <v>0.26151300269814676</v>
      </c>
      <c r="N23" s="77">
        <v>146685529</v>
      </c>
      <c r="O23" s="78">
        <v>6651938</v>
      </c>
      <c r="P23" s="78">
        <f t="shared" si="4"/>
        <v>153337467</v>
      </c>
      <c r="Q23" s="95">
        <f t="shared" si="5"/>
        <v>0.25735211881546455</v>
      </c>
      <c r="R23" s="77">
        <v>0</v>
      </c>
      <c r="S23" s="78">
        <v>0</v>
      </c>
      <c r="T23" s="78">
        <f t="shared" si="6"/>
        <v>0</v>
      </c>
      <c r="U23" s="95">
        <f t="shared" si="7"/>
        <v>0</v>
      </c>
      <c r="V23" s="77">
        <v>0</v>
      </c>
      <c r="W23" s="78">
        <v>0</v>
      </c>
      <c r="X23" s="78">
        <f t="shared" si="8"/>
        <v>0</v>
      </c>
      <c r="Y23" s="95">
        <f t="shared" si="9"/>
        <v>0</v>
      </c>
      <c r="Z23" s="77">
        <f t="shared" si="10"/>
        <v>298308791</v>
      </c>
      <c r="AA23" s="78">
        <f t="shared" si="11"/>
        <v>10845312</v>
      </c>
      <c r="AB23" s="78">
        <f t="shared" si="12"/>
        <v>309154103</v>
      </c>
      <c r="AC23" s="95">
        <f t="shared" si="13"/>
        <v>0.5188651215136113</v>
      </c>
      <c r="AD23" s="77">
        <v>161273840</v>
      </c>
      <c r="AE23" s="78">
        <v>26113594</v>
      </c>
      <c r="AF23" s="78">
        <f t="shared" si="14"/>
        <v>187387434</v>
      </c>
      <c r="AG23" s="78">
        <v>643588348</v>
      </c>
      <c r="AH23" s="78">
        <v>644624519</v>
      </c>
      <c r="AI23" s="79">
        <v>333690438</v>
      </c>
      <c r="AJ23" s="114">
        <f t="shared" si="15"/>
        <v>0.51848427498255456</v>
      </c>
      <c r="AK23" s="115">
        <f t="shared" si="16"/>
        <v>-0.18170891330952321</v>
      </c>
    </row>
    <row r="24" spans="1:37" ht="14" x14ac:dyDescent="0.3">
      <c r="A24" s="58" t="s">
        <v>0</v>
      </c>
      <c r="B24" s="59" t="s">
        <v>579</v>
      </c>
      <c r="C24" s="60" t="s">
        <v>0</v>
      </c>
      <c r="D24" s="80">
        <f>SUM(D18:D23)</f>
        <v>11056679829</v>
      </c>
      <c r="E24" s="81">
        <f>SUM(E18:E23)</f>
        <v>1871874110</v>
      </c>
      <c r="F24" s="82">
        <f t="shared" si="0"/>
        <v>12928553939</v>
      </c>
      <c r="G24" s="80">
        <f>SUM(G18:G23)</f>
        <v>11125419728</v>
      </c>
      <c r="H24" s="81">
        <f>SUM(H18:H23)</f>
        <v>1898627671</v>
      </c>
      <c r="I24" s="82">
        <f t="shared" si="1"/>
        <v>13024047399</v>
      </c>
      <c r="J24" s="80">
        <f>SUM(J18:J23)</f>
        <v>2895307114</v>
      </c>
      <c r="K24" s="81">
        <f>SUM(K18:K23)</f>
        <v>148173306</v>
      </c>
      <c r="L24" s="81">
        <f t="shared" si="2"/>
        <v>3043480420</v>
      </c>
      <c r="M24" s="96">
        <f t="shared" si="3"/>
        <v>0.2354076437596862</v>
      </c>
      <c r="N24" s="80">
        <f>SUM(N18:N23)</f>
        <v>2713709886</v>
      </c>
      <c r="O24" s="81">
        <f>SUM(O18:O23)</f>
        <v>403795856</v>
      </c>
      <c r="P24" s="81">
        <f t="shared" si="4"/>
        <v>3117505742</v>
      </c>
      <c r="Q24" s="96">
        <f t="shared" si="5"/>
        <v>0.24113336701916821</v>
      </c>
      <c r="R24" s="80">
        <f>SUM(R18:R23)</f>
        <v>0</v>
      </c>
      <c r="S24" s="81">
        <f>SUM(S18:S23)</f>
        <v>0</v>
      </c>
      <c r="T24" s="81">
        <f t="shared" si="6"/>
        <v>0</v>
      </c>
      <c r="U24" s="96">
        <f t="shared" si="7"/>
        <v>0</v>
      </c>
      <c r="V24" s="80">
        <f>SUM(V18:V23)</f>
        <v>0</v>
      </c>
      <c r="W24" s="81">
        <f>SUM(W18:W23)</f>
        <v>0</v>
      </c>
      <c r="X24" s="81">
        <f t="shared" si="8"/>
        <v>0</v>
      </c>
      <c r="Y24" s="96">
        <f t="shared" si="9"/>
        <v>0</v>
      </c>
      <c r="Z24" s="80">
        <f t="shared" si="10"/>
        <v>5609017000</v>
      </c>
      <c r="AA24" s="81">
        <f t="shared" si="11"/>
        <v>551969162</v>
      </c>
      <c r="AB24" s="81">
        <f t="shared" si="12"/>
        <v>6160986162</v>
      </c>
      <c r="AC24" s="96">
        <f t="shared" si="13"/>
        <v>0.47654101077885441</v>
      </c>
      <c r="AD24" s="80">
        <f>SUM(AD18:AD23)</f>
        <v>2409311148</v>
      </c>
      <c r="AE24" s="81">
        <f>SUM(AE18:AE23)</f>
        <v>384440082</v>
      </c>
      <c r="AF24" s="81">
        <f t="shared" si="14"/>
        <v>2793751230</v>
      </c>
      <c r="AG24" s="81">
        <f>SUM(AG18:AG23)</f>
        <v>11917259707</v>
      </c>
      <c r="AH24" s="81">
        <f>SUM(AH18:AH23)</f>
        <v>11957837841</v>
      </c>
      <c r="AI24" s="82">
        <f>SUM(AI18:AI23)</f>
        <v>5630236689</v>
      </c>
      <c r="AJ24" s="116">
        <f t="shared" si="15"/>
        <v>0.47244390299666733</v>
      </c>
      <c r="AK24" s="117">
        <f t="shared" si="16"/>
        <v>0.11588523291674746</v>
      </c>
    </row>
    <row r="25" spans="1:37" ht="13" x14ac:dyDescent="0.3">
      <c r="A25" s="55" t="s">
        <v>101</v>
      </c>
      <c r="B25" s="56" t="s">
        <v>580</v>
      </c>
      <c r="C25" s="57" t="s">
        <v>581</v>
      </c>
      <c r="D25" s="77">
        <v>850549093</v>
      </c>
      <c r="E25" s="78">
        <v>88780340</v>
      </c>
      <c r="F25" s="79">
        <f t="shared" si="0"/>
        <v>939329433</v>
      </c>
      <c r="G25" s="77">
        <v>850677475</v>
      </c>
      <c r="H25" s="78">
        <v>89664752</v>
      </c>
      <c r="I25" s="79">
        <f t="shared" si="1"/>
        <v>940342227</v>
      </c>
      <c r="J25" s="77">
        <v>241593293</v>
      </c>
      <c r="K25" s="78">
        <v>6442718</v>
      </c>
      <c r="L25" s="78">
        <f t="shared" si="2"/>
        <v>248036011</v>
      </c>
      <c r="M25" s="95">
        <f t="shared" si="3"/>
        <v>0.26405646654532117</v>
      </c>
      <c r="N25" s="77">
        <v>207405818</v>
      </c>
      <c r="O25" s="78">
        <v>15298025</v>
      </c>
      <c r="P25" s="78">
        <f t="shared" si="4"/>
        <v>222703843</v>
      </c>
      <c r="Q25" s="95">
        <f t="shared" si="5"/>
        <v>0.23708811326047313</v>
      </c>
      <c r="R25" s="77">
        <v>0</v>
      </c>
      <c r="S25" s="78">
        <v>0</v>
      </c>
      <c r="T25" s="78">
        <f t="shared" si="6"/>
        <v>0</v>
      </c>
      <c r="U25" s="95">
        <f t="shared" si="7"/>
        <v>0</v>
      </c>
      <c r="V25" s="77">
        <v>0</v>
      </c>
      <c r="W25" s="78">
        <v>0</v>
      </c>
      <c r="X25" s="78">
        <f t="shared" si="8"/>
        <v>0</v>
      </c>
      <c r="Y25" s="95">
        <f t="shared" si="9"/>
        <v>0</v>
      </c>
      <c r="Z25" s="77">
        <f t="shared" si="10"/>
        <v>448999111</v>
      </c>
      <c r="AA25" s="78">
        <f t="shared" si="11"/>
        <v>21740743</v>
      </c>
      <c r="AB25" s="78">
        <f t="shared" si="12"/>
        <v>470739854</v>
      </c>
      <c r="AC25" s="95">
        <f t="shared" si="13"/>
        <v>0.5011445798057943</v>
      </c>
      <c r="AD25" s="77">
        <v>172384692</v>
      </c>
      <c r="AE25" s="78">
        <v>54293358</v>
      </c>
      <c r="AF25" s="78">
        <f t="shared" si="14"/>
        <v>226678050</v>
      </c>
      <c r="AG25" s="78">
        <v>1006831811</v>
      </c>
      <c r="AH25" s="78">
        <v>861600907</v>
      </c>
      <c r="AI25" s="79">
        <v>470970489</v>
      </c>
      <c r="AJ25" s="114">
        <f t="shared" si="15"/>
        <v>0.46777474038312838</v>
      </c>
      <c r="AK25" s="115">
        <f t="shared" si="16"/>
        <v>-1.7532385689748131E-2</v>
      </c>
    </row>
    <row r="26" spans="1:37" ht="13" x14ac:dyDescent="0.3">
      <c r="A26" s="55" t="s">
        <v>101</v>
      </c>
      <c r="B26" s="56" t="s">
        <v>582</v>
      </c>
      <c r="C26" s="57" t="s">
        <v>583</v>
      </c>
      <c r="D26" s="77">
        <v>2017871276</v>
      </c>
      <c r="E26" s="78">
        <v>258345615</v>
      </c>
      <c r="F26" s="79">
        <f t="shared" si="0"/>
        <v>2276216891</v>
      </c>
      <c r="G26" s="77">
        <v>2017871276</v>
      </c>
      <c r="H26" s="78">
        <v>258345615</v>
      </c>
      <c r="I26" s="79">
        <f t="shared" si="1"/>
        <v>2276216891</v>
      </c>
      <c r="J26" s="77">
        <v>542639437</v>
      </c>
      <c r="K26" s="78">
        <v>21403217</v>
      </c>
      <c r="L26" s="78">
        <f t="shared" si="2"/>
        <v>564042654</v>
      </c>
      <c r="M26" s="95">
        <f t="shared" si="3"/>
        <v>0.24779829032557688</v>
      </c>
      <c r="N26" s="77">
        <v>518437997</v>
      </c>
      <c r="O26" s="78">
        <v>58138275</v>
      </c>
      <c r="P26" s="78">
        <f t="shared" si="4"/>
        <v>576576272</v>
      </c>
      <c r="Q26" s="95">
        <f t="shared" si="5"/>
        <v>0.25330462763884304</v>
      </c>
      <c r="R26" s="77">
        <v>0</v>
      </c>
      <c r="S26" s="78">
        <v>0</v>
      </c>
      <c r="T26" s="78">
        <f t="shared" si="6"/>
        <v>0</v>
      </c>
      <c r="U26" s="95">
        <f t="shared" si="7"/>
        <v>0</v>
      </c>
      <c r="V26" s="77">
        <v>0</v>
      </c>
      <c r="W26" s="78">
        <v>0</v>
      </c>
      <c r="X26" s="78">
        <f t="shared" si="8"/>
        <v>0</v>
      </c>
      <c r="Y26" s="95">
        <f t="shared" si="9"/>
        <v>0</v>
      </c>
      <c r="Z26" s="77">
        <f t="shared" si="10"/>
        <v>1061077434</v>
      </c>
      <c r="AA26" s="78">
        <f t="shared" si="11"/>
        <v>79541492</v>
      </c>
      <c r="AB26" s="78">
        <f t="shared" si="12"/>
        <v>1140618926</v>
      </c>
      <c r="AC26" s="95">
        <f t="shared" si="13"/>
        <v>0.50110291796441997</v>
      </c>
      <c r="AD26" s="77">
        <v>499191382</v>
      </c>
      <c r="AE26" s="78">
        <v>46394875</v>
      </c>
      <c r="AF26" s="78">
        <f t="shared" si="14"/>
        <v>545586257</v>
      </c>
      <c r="AG26" s="78">
        <v>2021784505</v>
      </c>
      <c r="AH26" s="78">
        <v>2166459076</v>
      </c>
      <c r="AI26" s="79">
        <v>1074702075</v>
      </c>
      <c r="AJ26" s="114">
        <f t="shared" si="15"/>
        <v>0.53156113935100124</v>
      </c>
      <c r="AK26" s="115">
        <f t="shared" si="16"/>
        <v>5.680131162101465E-2</v>
      </c>
    </row>
    <row r="27" spans="1:37" ht="13" x14ac:dyDescent="0.3">
      <c r="A27" s="55" t="s">
        <v>101</v>
      </c>
      <c r="B27" s="56" t="s">
        <v>584</v>
      </c>
      <c r="C27" s="57" t="s">
        <v>585</v>
      </c>
      <c r="D27" s="77">
        <v>558403741</v>
      </c>
      <c r="E27" s="78">
        <v>41825806</v>
      </c>
      <c r="F27" s="79">
        <f t="shared" si="0"/>
        <v>600229547</v>
      </c>
      <c r="G27" s="77">
        <v>558403741</v>
      </c>
      <c r="H27" s="78">
        <v>41825806</v>
      </c>
      <c r="I27" s="79">
        <f t="shared" si="1"/>
        <v>600229547</v>
      </c>
      <c r="J27" s="77">
        <v>160565587</v>
      </c>
      <c r="K27" s="78">
        <v>1559797</v>
      </c>
      <c r="L27" s="78">
        <f t="shared" si="2"/>
        <v>162125384</v>
      </c>
      <c r="M27" s="95">
        <f t="shared" si="3"/>
        <v>0.27010563676899429</v>
      </c>
      <c r="N27" s="77">
        <v>129098146</v>
      </c>
      <c r="O27" s="78">
        <v>10256947</v>
      </c>
      <c r="P27" s="78">
        <f t="shared" si="4"/>
        <v>139355093</v>
      </c>
      <c r="Q27" s="95">
        <f t="shared" si="5"/>
        <v>0.23216966524975152</v>
      </c>
      <c r="R27" s="77">
        <v>0</v>
      </c>
      <c r="S27" s="78">
        <v>0</v>
      </c>
      <c r="T27" s="78">
        <f t="shared" si="6"/>
        <v>0</v>
      </c>
      <c r="U27" s="95">
        <f t="shared" si="7"/>
        <v>0</v>
      </c>
      <c r="V27" s="77">
        <v>0</v>
      </c>
      <c r="W27" s="78">
        <v>0</v>
      </c>
      <c r="X27" s="78">
        <f t="shared" si="8"/>
        <v>0</v>
      </c>
      <c r="Y27" s="95">
        <f t="shared" si="9"/>
        <v>0</v>
      </c>
      <c r="Z27" s="77">
        <f t="shared" si="10"/>
        <v>289663733</v>
      </c>
      <c r="AA27" s="78">
        <f t="shared" si="11"/>
        <v>11816744</v>
      </c>
      <c r="AB27" s="78">
        <f t="shared" si="12"/>
        <v>301480477</v>
      </c>
      <c r="AC27" s="95">
        <f t="shared" si="13"/>
        <v>0.50227530201874582</v>
      </c>
      <c r="AD27" s="77">
        <v>117268012</v>
      </c>
      <c r="AE27" s="78">
        <v>10383765</v>
      </c>
      <c r="AF27" s="78">
        <f t="shared" si="14"/>
        <v>127651777</v>
      </c>
      <c r="AG27" s="78">
        <v>570274813</v>
      </c>
      <c r="AH27" s="78">
        <v>564212699</v>
      </c>
      <c r="AI27" s="79">
        <v>280444214</v>
      </c>
      <c r="AJ27" s="114">
        <f t="shared" si="15"/>
        <v>0.49177029671832972</v>
      </c>
      <c r="AK27" s="115">
        <f t="shared" si="16"/>
        <v>9.1681575259230375E-2</v>
      </c>
    </row>
    <row r="28" spans="1:37" ht="13" x14ac:dyDescent="0.3">
      <c r="A28" s="55" t="s">
        <v>101</v>
      </c>
      <c r="B28" s="56" t="s">
        <v>586</v>
      </c>
      <c r="C28" s="57" t="s">
        <v>587</v>
      </c>
      <c r="D28" s="77">
        <v>541945920</v>
      </c>
      <c r="E28" s="78">
        <v>102615966</v>
      </c>
      <c r="F28" s="79">
        <f t="shared" si="0"/>
        <v>644561886</v>
      </c>
      <c r="G28" s="77">
        <v>544138615</v>
      </c>
      <c r="H28" s="78">
        <v>114044794</v>
      </c>
      <c r="I28" s="79">
        <f t="shared" si="1"/>
        <v>658183409</v>
      </c>
      <c r="J28" s="77">
        <v>144248876</v>
      </c>
      <c r="K28" s="78">
        <v>3309271</v>
      </c>
      <c r="L28" s="78">
        <f t="shared" si="2"/>
        <v>147558147</v>
      </c>
      <c r="M28" s="95">
        <f t="shared" si="3"/>
        <v>0.22892781935294262</v>
      </c>
      <c r="N28" s="77">
        <v>123446895</v>
      </c>
      <c r="O28" s="78">
        <v>19604492</v>
      </c>
      <c r="P28" s="78">
        <f t="shared" si="4"/>
        <v>143051387</v>
      </c>
      <c r="Q28" s="95">
        <f t="shared" si="5"/>
        <v>0.22193584527273771</v>
      </c>
      <c r="R28" s="77">
        <v>0</v>
      </c>
      <c r="S28" s="78">
        <v>0</v>
      </c>
      <c r="T28" s="78">
        <f t="shared" si="6"/>
        <v>0</v>
      </c>
      <c r="U28" s="95">
        <f t="shared" si="7"/>
        <v>0</v>
      </c>
      <c r="V28" s="77">
        <v>0</v>
      </c>
      <c r="W28" s="78">
        <v>0</v>
      </c>
      <c r="X28" s="78">
        <f t="shared" si="8"/>
        <v>0</v>
      </c>
      <c r="Y28" s="95">
        <f t="shared" si="9"/>
        <v>0</v>
      </c>
      <c r="Z28" s="77">
        <f t="shared" si="10"/>
        <v>267695771</v>
      </c>
      <c r="AA28" s="78">
        <f t="shared" si="11"/>
        <v>22913763</v>
      </c>
      <c r="AB28" s="78">
        <f t="shared" si="12"/>
        <v>290609534</v>
      </c>
      <c r="AC28" s="95">
        <f t="shared" si="13"/>
        <v>0.45086366462568034</v>
      </c>
      <c r="AD28" s="77">
        <v>153276630</v>
      </c>
      <c r="AE28" s="78">
        <v>10830621</v>
      </c>
      <c r="AF28" s="78">
        <f t="shared" si="14"/>
        <v>164107251</v>
      </c>
      <c r="AG28" s="78">
        <v>559083948</v>
      </c>
      <c r="AH28" s="78">
        <v>648360717</v>
      </c>
      <c r="AI28" s="79">
        <v>288517459</v>
      </c>
      <c r="AJ28" s="114">
        <f t="shared" si="15"/>
        <v>0.51605391289109237</v>
      </c>
      <c r="AK28" s="115">
        <f t="shared" si="16"/>
        <v>-0.12830550674448871</v>
      </c>
    </row>
    <row r="29" spans="1:37" ht="13" x14ac:dyDescent="0.3">
      <c r="A29" s="55" t="s">
        <v>116</v>
      </c>
      <c r="B29" s="56" t="s">
        <v>588</v>
      </c>
      <c r="C29" s="57" t="s">
        <v>589</v>
      </c>
      <c r="D29" s="77">
        <v>306811902</v>
      </c>
      <c r="E29" s="78">
        <v>14877500</v>
      </c>
      <c r="F29" s="79">
        <f t="shared" si="0"/>
        <v>321689402</v>
      </c>
      <c r="G29" s="77">
        <v>309392243</v>
      </c>
      <c r="H29" s="78">
        <v>40204274</v>
      </c>
      <c r="I29" s="79">
        <f t="shared" si="1"/>
        <v>349596517</v>
      </c>
      <c r="J29" s="77">
        <v>81579964</v>
      </c>
      <c r="K29" s="78">
        <v>7378</v>
      </c>
      <c r="L29" s="78">
        <f t="shared" si="2"/>
        <v>81587342</v>
      </c>
      <c r="M29" s="95">
        <f t="shared" si="3"/>
        <v>0.25362147926775652</v>
      </c>
      <c r="N29" s="77">
        <v>100394940</v>
      </c>
      <c r="O29" s="78">
        <v>2187907</v>
      </c>
      <c r="P29" s="78">
        <f t="shared" si="4"/>
        <v>102582847</v>
      </c>
      <c r="Q29" s="95">
        <f t="shared" si="5"/>
        <v>0.31888786625305116</v>
      </c>
      <c r="R29" s="77">
        <v>0</v>
      </c>
      <c r="S29" s="78">
        <v>0</v>
      </c>
      <c r="T29" s="78">
        <f t="shared" si="6"/>
        <v>0</v>
      </c>
      <c r="U29" s="95">
        <f t="shared" si="7"/>
        <v>0</v>
      </c>
      <c r="V29" s="77">
        <v>0</v>
      </c>
      <c r="W29" s="78">
        <v>0</v>
      </c>
      <c r="X29" s="78">
        <f t="shared" si="8"/>
        <v>0</v>
      </c>
      <c r="Y29" s="95">
        <f t="shared" si="9"/>
        <v>0</v>
      </c>
      <c r="Z29" s="77">
        <f t="shared" si="10"/>
        <v>181974904</v>
      </c>
      <c r="AA29" s="78">
        <f t="shared" si="11"/>
        <v>2195285</v>
      </c>
      <c r="AB29" s="78">
        <f t="shared" si="12"/>
        <v>184170189</v>
      </c>
      <c r="AC29" s="95">
        <f t="shared" si="13"/>
        <v>0.57250934552080768</v>
      </c>
      <c r="AD29" s="77">
        <v>72727126</v>
      </c>
      <c r="AE29" s="78">
        <v>1318937</v>
      </c>
      <c r="AF29" s="78">
        <f t="shared" si="14"/>
        <v>74046063</v>
      </c>
      <c r="AG29" s="78">
        <v>313172361</v>
      </c>
      <c r="AH29" s="78">
        <v>324054846</v>
      </c>
      <c r="AI29" s="79">
        <v>155332251</v>
      </c>
      <c r="AJ29" s="114">
        <f t="shared" si="15"/>
        <v>0.4959960403402266</v>
      </c>
      <c r="AK29" s="115">
        <f t="shared" si="16"/>
        <v>0.38539231991307887</v>
      </c>
    </row>
    <row r="30" spans="1:37" ht="14" x14ac:dyDescent="0.3">
      <c r="A30" s="58" t="s">
        <v>0</v>
      </c>
      <c r="B30" s="59" t="s">
        <v>590</v>
      </c>
      <c r="C30" s="60" t="s">
        <v>0</v>
      </c>
      <c r="D30" s="80">
        <f>SUM(D25:D29)</f>
        <v>4275581932</v>
      </c>
      <c r="E30" s="81">
        <f>SUM(E25:E29)</f>
        <v>506445227</v>
      </c>
      <c r="F30" s="82">
        <f t="shared" si="0"/>
        <v>4782027159</v>
      </c>
      <c r="G30" s="80">
        <f>SUM(G25:G29)</f>
        <v>4280483350</v>
      </c>
      <c r="H30" s="81">
        <f>SUM(H25:H29)</f>
        <v>544085241</v>
      </c>
      <c r="I30" s="82">
        <f t="shared" si="1"/>
        <v>4824568591</v>
      </c>
      <c r="J30" s="80">
        <f>SUM(J25:J29)</f>
        <v>1170627157</v>
      </c>
      <c r="K30" s="81">
        <f>SUM(K25:K29)</f>
        <v>32722381</v>
      </c>
      <c r="L30" s="81">
        <f t="shared" si="2"/>
        <v>1203349538</v>
      </c>
      <c r="M30" s="96">
        <f t="shared" si="3"/>
        <v>0.25164004678125668</v>
      </c>
      <c r="N30" s="80">
        <f>SUM(N25:N29)</f>
        <v>1078783796</v>
      </c>
      <c r="O30" s="81">
        <f>SUM(O25:O29)</f>
        <v>105485646</v>
      </c>
      <c r="P30" s="81">
        <f t="shared" si="4"/>
        <v>1184269442</v>
      </c>
      <c r="Q30" s="96">
        <f t="shared" si="5"/>
        <v>0.24765008700779736</v>
      </c>
      <c r="R30" s="80">
        <f>SUM(R25:R29)</f>
        <v>0</v>
      </c>
      <c r="S30" s="81">
        <f>SUM(S25:S29)</f>
        <v>0</v>
      </c>
      <c r="T30" s="81">
        <f t="shared" si="6"/>
        <v>0</v>
      </c>
      <c r="U30" s="96">
        <f t="shared" si="7"/>
        <v>0</v>
      </c>
      <c r="V30" s="80">
        <f>SUM(V25:V29)</f>
        <v>0</v>
      </c>
      <c r="W30" s="81">
        <f>SUM(W25:W29)</f>
        <v>0</v>
      </c>
      <c r="X30" s="81">
        <f t="shared" si="8"/>
        <v>0</v>
      </c>
      <c r="Y30" s="96">
        <f t="shared" si="9"/>
        <v>0</v>
      </c>
      <c r="Z30" s="80">
        <f t="shared" si="10"/>
        <v>2249410953</v>
      </c>
      <c r="AA30" s="81">
        <f t="shared" si="11"/>
        <v>138208027</v>
      </c>
      <c r="AB30" s="81">
        <f t="shared" si="12"/>
        <v>2387618980</v>
      </c>
      <c r="AC30" s="96">
        <f t="shared" si="13"/>
        <v>0.49929013378905401</v>
      </c>
      <c r="AD30" s="80">
        <f>SUM(AD25:AD29)</f>
        <v>1014847842</v>
      </c>
      <c r="AE30" s="81">
        <f>SUM(AE25:AE29)</f>
        <v>123221556</v>
      </c>
      <c r="AF30" s="81">
        <f t="shared" si="14"/>
        <v>1138069398</v>
      </c>
      <c r="AG30" s="81">
        <f>SUM(AG25:AG29)</f>
        <v>4471147438</v>
      </c>
      <c r="AH30" s="81">
        <f>SUM(AH25:AH29)</f>
        <v>4564688245</v>
      </c>
      <c r="AI30" s="82">
        <f>SUM(AI25:AI29)</f>
        <v>2269966488</v>
      </c>
      <c r="AJ30" s="116">
        <f t="shared" si="15"/>
        <v>0.50769215720951133</v>
      </c>
      <c r="AK30" s="117">
        <f t="shared" si="16"/>
        <v>4.0595102619568113E-2</v>
      </c>
    </row>
    <row r="31" spans="1:37" ht="13" x14ac:dyDescent="0.3">
      <c r="A31" s="55" t="s">
        <v>101</v>
      </c>
      <c r="B31" s="56" t="s">
        <v>591</v>
      </c>
      <c r="C31" s="57" t="s">
        <v>592</v>
      </c>
      <c r="D31" s="77">
        <v>254395626</v>
      </c>
      <c r="E31" s="78">
        <v>13720700</v>
      </c>
      <c r="F31" s="79">
        <f t="shared" si="0"/>
        <v>268116326</v>
      </c>
      <c r="G31" s="77">
        <v>254395626</v>
      </c>
      <c r="H31" s="78">
        <v>13720700</v>
      </c>
      <c r="I31" s="79">
        <f t="shared" si="1"/>
        <v>268116326</v>
      </c>
      <c r="J31" s="77">
        <v>67952628</v>
      </c>
      <c r="K31" s="78">
        <v>5613528</v>
      </c>
      <c r="L31" s="78">
        <f t="shared" si="2"/>
        <v>73566156</v>
      </c>
      <c r="M31" s="95">
        <f t="shared" si="3"/>
        <v>0.27438148619118402</v>
      </c>
      <c r="N31" s="77">
        <v>62841140</v>
      </c>
      <c r="O31" s="78">
        <v>2581861</v>
      </c>
      <c r="P31" s="78">
        <f t="shared" si="4"/>
        <v>65423001</v>
      </c>
      <c r="Q31" s="95">
        <f t="shared" si="5"/>
        <v>0.24400976238947866</v>
      </c>
      <c r="R31" s="77">
        <v>0</v>
      </c>
      <c r="S31" s="78">
        <v>0</v>
      </c>
      <c r="T31" s="78">
        <f t="shared" si="6"/>
        <v>0</v>
      </c>
      <c r="U31" s="95">
        <f t="shared" si="7"/>
        <v>0</v>
      </c>
      <c r="V31" s="77">
        <v>0</v>
      </c>
      <c r="W31" s="78">
        <v>0</v>
      </c>
      <c r="X31" s="78">
        <f t="shared" si="8"/>
        <v>0</v>
      </c>
      <c r="Y31" s="95">
        <f t="shared" si="9"/>
        <v>0</v>
      </c>
      <c r="Z31" s="77">
        <f t="shared" si="10"/>
        <v>130793768</v>
      </c>
      <c r="AA31" s="78">
        <f t="shared" si="11"/>
        <v>8195389</v>
      </c>
      <c r="AB31" s="78">
        <f t="shared" si="12"/>
        <v>138989157</v>
      </c>
      <c r="AC31" s="95">
        <f t="shared" si="13"/>
        <v>0.51839124858066266</v>
      </c>
      <c r="AD31" s="77">
        <v>68774165</v>
      </c>
      <c r="AE31" s="78">
        <v>4674374</v>
      </c>
      <c r="AF31" s="78">
        <f t="shared" si="14"/>
        <v>73448539</v>
      </c>
      <c r="AG31" s="78">
        <v>284711150</v>
      </c>
      <c r="AH31" s="78">
        <v>284711150</v>
      </c>
      <c r="AI31" s="79">
        <v>111215757</v>
      </c>
      <c r="AJ31" s="114">
        <f t="shared" si="15"/>
        <v>0.39062662983167323</v>
      </c>
      <c r="AK31" s="115">
        <f t="shared" si="16"/>
        <v>-0.10926749679799619</v>
      </c>
    </row>
    <row r="32" spans="1:37" ht="13" x14ac:dyDescent="0.3">
      <c r="A32" s="55" t="s">
        <v>101</v>
      </c>
      <c r="B32" s="56" t="s">
        <v>593</v>
      </c>
      <c r="C32" s="57" t="s">
        <v>594</v>
      </c>
      <c r="D32" s="77">
        <v>807340166</v>
      </c>
      <c r="E32" s="78">
        <v>187628300</v>
      </c>
      <c r="F32" s="79">
        <f t="shared" si="0"/>
        <v>994968466</v>
      </c>
      <c r="G32" s="77">
        <v>807340166</v>
      </c>
      <c r="H32" s="78">
        <v>189560222</v>
      </c>
      <c r="I32" s="79">
        <f t="shared" si="1"/>
        <v>996900388</v>
      </c>
      <c r="J32" s="77">
        <v>200759163</v>
      </c>
      <c r="K32" s="78">
        <v>44868216</v>
      </c>
      <c r="L32" s="78">
        <f t="shared" si="2"/>
        <v>245627379</v>
      </c>
      <c r="M32" s="95">
        <f t="shared" si="3"/>
        <v>0.24686951133986995</v>
      </c>
      <c r="N32" s="77">
        <v>203469665</v>
      </c>
      <c r="O32" s="78">
        <v>36563822</v>
      </c>
      <c r="P32" s="78">
        <f t="shared" si="4"/>
        <v>240033487</v>
      </c>
      <c r="Q32" s="95">
        <f t="shared" si="5"/>
        <v>0.24124733114908589</v>
      </c>
      <c r="R32" s="77">
        <v>0</v>
      </c>
      <c r="S32" s="78">
        <v>0</v>
      </c>
      <c r="T32" s="78">
        <f t="shared" si="6"/>
        <v>0</v>
      </c>
      <c r="U32" s="95">
        <f t="shared" si="7"/>
        <v>0</v>
      </c>
      <c r="V32" s="77">
        <v>0</v>
      </c>
      <c r="W32" s="78">
        <v>0</v>
      </c>
      <c r="X32" s="78">
        <f t="shared" si="8"/>
        <v>0</v>
      </c>
      <c r="Y32" s="95">
        <f t="shared" si="9"/>
        <v>0</v>
      </c>
      <c r="Z32" s="77">
        <f t="shared" si="10"/>
        <v>404228828</v>
      </c>
      <c r="AA32" s="78">
        <f t="shared" si="11"/>
        <v>81432038</v>
      </c>
      <c r="AB32" s="78">
        <f t="shared" si="12"/>
        <v>485660866</v>
      </c>
      <c r="AC32" s="95">
        <f t="shared" si="13"/>
        <v>0.48811684248895582</v>
      </c>
      <c r="AD32" s="77">
        <v>158318425</v>
      </c>
      <c r="AE32" s="78">
        <v>76281104</v>
      </c>
      <c r="AF32" s="78">
        <f t="shared" si="14"/>
        <v>234599529</v>
      </c>
      <c r="AG32" s="78">
        <v>924293437</v>
      </c>
      <c r="AH32" s="78">
        <v>974067565</v>
      </c>
      <c r="AI32" s="79">
        <v>424970953</v>
      </c>
      <c r="AJ32" s="114">
        <f t="shared" si="15"/>
        <v>0.45977926055532514</v>
      </c>
      <c r="AK32" s="115">
        <f t="shared" si="16"/>
        <v>2.3162697824512746E-2</v>
      </c>
    </row>
    <row r="33" spans="1:37" ht="13" x14ac:dyDescent="0.3">
      <c r="A33" s="55" t="s">
        <v>101</v>
      </c>
      <c r="B33" s="56" t="s">
        <v>595</v>
      </c>
      <c r="C33" s="57" t="s">
        <v>596</v>
      </c>
      <c r="D33" s="77">
        <v>1962972691</v>
      </c>
      <c r="E33" s="78">
        <v>402928895</v>
      </c>
      <c r="F33" s="79">
        <f t="shared" si="0"/>
        <v>2365901586</v>
      </c>
      <c r="G33" s="77">
        <v>1963104488</v>
      </c>
      <c r="H33" s="78">
        <v>460891012</v>
      </c>
      <c r="I33" s="79">
        <f t="shared" si="1"/>
        <v>2423995500</v>
      </c>
      <c r="J33" s="77">
        <v>467560972</v>
      </c>
      <c r="K33" s="78">
        <v>34813312</v>
      </c>
      <c r="L33" s="78">
        <f t="shared" si="2"/>
        <v>502374284</v>
      </c>
      <c r="M33" s="95">
        <f t="shared" si="3"/>
        <v>0.2123394679528314</v>
      </c>
      <c r="N33" s="77">
        <v>488401710</v>
      </c>
      <c r="O33" s="78">
        <v>83363215</v>
      </c>
      <c r="P33" s="78">
        <f t="shared" si="4"/>
        <v>571764925</v>
      </c>
      <c r="Q33" s="95">
        <f t="shared" si="5"/>
        <v>0.24166893854899338</v>
      </c>
      <c r="R33" s="77">
        <v>0</v>
      </c>
      <c r="S33" s="78">
        <v>0</v>
      </c>
      <c r="T33" s="78">
        <f t="shared" si="6"/>
        <v>0</v>
      </c>
      <c r="U33" s="95">
        <f t="shared" si="7"/>
        <v>0</v>
      </c>
      <c r="V33" s="77">
        <v>0</v>
      </c>
      <c r="W33" s="78">
        <v>0</v>
      </c>
      <c r="X33" s="78">
        <f t="shared" si="8"/>
        <v>0</v>
      </c>
      <c r="Y33" s="95">
        <f t="shared" si="9"/>
        <v>0</v>
      </c>
      <c r="Z33" s="77">
        <f t="shared" si="10"/>
        <v>955962682</v>
      </c>
      <c r="AA33" s="78">
        <f t="shared" si="11"/>
        <v>118176527</v>
      </c>
      <c r="AB33" s="78">
        <f t="shared" si="12"/>
        <v>1074139209</v>
      </c>
      <c r="AC33" s="95">
        <f t="shared" si="13"/>
        <v>0.45400840650182478</v>
      </c>
      <c r="AD33" s="77">
        <v>427355022</v>
      </c>
      <c r="AE33" s="78">
        <v>69485419</v>
      </c>
      <c r="AF33" s="78">
        <f t="shared" si="14"/>
        <v>496840441</v>
      </c>
      <c r="AG33" s="78">
        <v>2133311340</v>
      </c>
      <c r="AH33" s="78">
        <v>2150440293</v>
      </c>
      <c r="AI33" s="79">
        <v>1018636654</v>
      </c>
      <c r="AJ33" s="114">
        <f t="shared" si="15"/>
        <v>0.47749085419477494</v>
      </c>
      <c r="AK33" s="115">
        <f t="shared" si="16"/>
        <v>0.15080190301980667</v>
      </c>
    </row>
    <row r="34" spans="1:37" ht="13" x14ac:dyDescent="0.3">
      <c r="A34" s="55" t="s">
        <v>101</v>
      </c>
      <c r="B34" s="56" t="s">
        <v>97</v>
      </c>
      <c r="C34" s="57" t="s">
        <v>98</v>
      </c>
      <c r="D34" s="77">
        <v>3869688903</v>
      </c>
      <c r="E34" s="78">
        <v>907018426</v>
      </c>
      <c r="F34" s="79">
        <f t="shared" si="0"/>
        <v>4776707329</v>
      </c>
      <c r="G34" s="77">
        <v>3841032983</v>
      </c>
      <c r="H34" s="78">
        <v>1179778959</v>
      </c>
      <c r="I34" s="79">
        <f t="shared" si="1"/>
        <v>5020811942</v>
      </c>
      <c r="J34" s="77">
        <v>836021804</v>
      </c>
      <c r="K34" s="78">
        <v>159022097</v>
      </c>
      <c r="L34" s="78">
        <f t="shared" si="2"/>
        <v>995043901</v>
      </c>
      <c r="M34" s="95">
        <f t="shared" si="3"/>
        <v>0.20831167422775967</v>
      </c>
      <c r="N34" s="77">
        <v>685404179</v>
      </c>
      <c r="O34" s="78">
        <v>316299988</v>
      </c>
      <c r="P34" s="78">
        <f t="shared" si="4"/>
        <v>1001704167</v>
      </c>
      <c r="Q34" s="95">
        <f t="shared" si="5"/>
        <v>0.2097059957846959</v>
      </c>
      <c r="R34" s="77">
        <v>0</v>
      </c>
      <c r="S34" s="78">
        <v>0</v>
      </c>
      <c r="T34" s="78">
        <f t="shared" si="6"/>
        <v>0</v>
      </c>
      <c r="U34" s="95">
        <f t="shared" si="7"/>
        <v>0</v>
      </c>
      <c r="V34" s="77">
        <v>0</v>
      </c>
      <c r="W34" s="78">
        <v>0</v>
      </c>
      <c r="X34" s="78">
        <f t="shared" si="8"/>
        <v>0</v>
      </c>
      <c r="Y34" s="95">
        <f t="shared" si="9"/>
        <v>0</v>
      </c>
      <c r="Z34" s="77">
        <f t="shared" si="10"/>
        <v>1521425983</v>
      </c>
      <c r="AA34" s="78">
        <f t="shared" si="11"/>
        <v>475322085</v>
      </c>
      <c r="AB34" s="78">
        <f t="shared" si="12"/>
        <v>1996748068</v>
      </c>
      <c r="AC34" s="95">
        <f t="shared" si="13"/>
        <v>0.41801767001245554</v>
      </c>
      <c r="AD34" s="77">
        <v>872631279</v>
      </c>
      <c r="AE34" s="78">
        <v>354875651</v>
      </c>
      <c r="AF34" s="78">
        <f t="shared" si="14"/>
        <v>1227506930</v>
      </c>
      <c r="AG34" s="78">
        <v>4779230489</v>
      </c>
      <c r="AH34" s="78">
        <v>5355109826</v>
      </c>
      <c r="AI34" s="79">
        <v>2204951212</v>
      </c>
      <c r="AJ34" s="114">
        <f t="shared" si="15"/>
        <v>0.46136113691837471</v>
      </c>
      <c r="AK34" s="115">
        <f t="shared" si="16"/>
        <v>-0.1839523325542447</v>
      </c>
    </row>
    <row r="35" spans="1:37" ht="13" x14ac:dyDescent="0.3">
      <c r="A35" s="55" t="s">
        <v>101</v>
      </c>
      <c r="B35" s="56" t="s">
        <v>597</v>
      </c>
      <c r="C35" s="57" t="s">
        <v>598</v>
      </c>
      <c r="D35" s="77">
        <v>1067512200</v>
      </c>
      <c r="E35" s="78">
        <v>81519000</v>
      </c>
      <c r="F35" s="79">
        <f t="shared" si="0"/>
        <v>1149031200</v>
      </c>
      <c r="G35" s="77">
        <v>1067512200</v>
      </c>
      <c r="H35" s="78">
        <v>83877800</v>
      </c>
      <c r="I35" s="79">
        <f t="shared" si="1"/>
        <v>1151390000</v>
      </c>
      <c r="J35" s="77">
        <v>415244070</v>
      </c>
      <c r="K35" s="78">
        <v>4966788</v>
      </c>
      <c r="L35" s="78">
        <f t="shared" si="2"/>
        <v>420210858</v>
      </c>
      <c r="M35" s="95">
        <f t="shared" si="3"/>
        <v>0.36570883192727927</v>
      </c>
      <c r="N35" s="77">
        <v>214709195</v>
      </c>
      <c r="O35" s="78">
        <v>6440267</v>
      </c>
      <c r="P35" s="78">
        <f t="shared" si="4"/>
        <v>221149462</v>
      </c>
      <c r="Q35" s="95">
        <f t="shared" si="5"/>
        <v>0.19246602006977703</v>
      </c>
      <c r="R35" s="77">
        <v>0</v>
      </c>
      <c r="S35" s="78">
        <v>0</v>
      </c>
      <c r="T35" s="78">
        <f t="shared" si="6"/>
        <v>0</v>
      </c>
      <c r="U35" s="95">
        <f t="shared" si="7"/>
        <v>0</v>
      </c>
      <c r="V35" s="77">
        <v>0</v>
      </c>
      <c r="W35" s="78">
        <v>0</v>
      </c>
      <c r="X35" s="78">
        <f t="shared" si="8"/>
        <v>0</v>
      </c>
      <c r="Y35" s="95">
        <f t="shared" si="9"/>
        <v>0</v>
      </c>
      <c r="Z35" s="77">
        <f t="shared" si="10"/>
        <v>629953265</v>
      </c>
      <c r="AA35" s="78">
        <f t="shared" si="11"/>
        <v>11407055</v>
      </c>
      <c r="AB35" s="78">
        <f t="shared" si="12"/>
        <v>641360320</v>
      </c>
      <c r="AC35" s="95">
        <f t="shared" si="13"/>
        <v>0.5581748519970563</v>
      </c>
      <c r="AD35" s="77">
        <v>165947786</v>
      </c>
      <c r="AE35" s="78">
        <v>18152027</v>
      </c>
      <c r="AF35" s="78">
        <f t="shared" si="14"/>
        <v>184099813</v>
      </c>
      <c r="AG35" s="78">
        <v>1005980300</v>
      </c>
      <c r="AH35" s="78">
        <v>1049436000</v>
      </c>
      <c r="AI35" s="79">
        <v>558763680</v>
      </c>
      <c r="AJ35" s="114">
        <f t="shared" si="15"/>
        <v>0.55544197038450949</v>
      </c>
      <c r="AK35" s="115">
        <f t="shared" si="16"/>
        <v>0.20124761886640274</v>
      </c>
    </row>
    <row r="36" spans="1:37" ht="13" x14ac:dyDescent="0.3">
      <c r="A36" s="55" t="s">
        <v>101</v>
      </c>
      <c r="B36" s="56" t="s">
        <v>599</v>
      </c>
      <c r="C36" s="57" t="s">
        <v>600</v>
      </c>
      <c r="D36" s="77">
        <v>1072557106</v>
      </c>
      <c r="E36" s="78">
        <v>181908452</v>
      </c>
      <c r="F36" s="79">
        <f t="shared" si="0"/>
        <v>1254465558</v>
      </c>
      <c r="G36" s="77">
        <v>1077369176</v>
      </c>
      <c r="H36" s="78">
        <v>190391947</v>
      </c>
      <c r="I36" s="79">
        <f t="shared" si="1"/>
        <v>1267761123</v>
      </c>
      <c r="J36" s="77">
        <v>273484569</v>
      </c>
      <c r="K36" s="78">
        <v>26546808</v>
      </c>
      <c r="L36" s="78">
        <f t="shared" si="2"/>
        <v>300031377</v>
      </c>
      <c r="M36" s="95">
        <f t="shared" si="3"/>
        <v>0.23917067717533941</v>
      </c>
      <c r="N36" s="77">
        <v>229151919</v>
      </c>
      <c r="O36" s="78">
        <v>37927614</v>
      </c>
      <c r="P36" s="78">
        <f t="shared" si="4"/>
        <v>267079533</v>
      </c>
      <c r="Q36" s="95">
        <f t="shared" si="5"/>
        <v>0.21290304169514712</v>
      </c>
      <c r="R36" s="77">
        <v>0</v>
      </c>
      <c r="S36" s="78">
        <v>0</v>
      </c>
      <c r="T36" s="78">
        <f t="shared" si="6"/>
        <v>0</v>
      </c>
      <c r="U36" s="95">
        <f t="shared" si="7"/>
        <v>0</v>
      </c>
      <c r="V36" s="77">
        <v>0</v>
      </c>
      <c r="W36" s="78">
        <v>0</v>
      </c>
      <c r="X36" s="78">
        <f t="shared" si="8"/>
        <v>0</v>
      </c>
      <c r="Y36" s="95">
        <f t="shared" si="9"/>
        <v>0</v>
      </c>
      <c r="Z36" s="77">
        <f t="shared" si="10"/>
        <v>502636488</v>
      </c>
      <c r="AA36" s="78">
        <f t="shared" si="11"/>
        <v>64474422</v>
      </c>
      <c r="AB36" s="78">
        <f t="shared" si="12"/>
        <v>567110910</v>
      </c>
      <c r="AC36" s="95">
        <f t="shared" si="13"/>
        <v>0.45207371887048653</v>
      </c>
      <c r="AD36" s="77">
        <v>193180069</v>
      </c>
      <c r="AE36" s="78">
        <v>33674296</v>
      </c>
      <c r="AF36" s="78">
        <f t="shared" si="14"/>
        <v>226854365</v>
      </c>
      <c r="AG36" s="78">
        <v>1156426031</v>
      </c>
      <c r="AH36" s="78">
        <v>1136052492</v>
      </c>
      <c r="AI36" s="79">
        <v>487716108</v>
      </c>
      <c r="AJ36" s="114">
        <f t="shared" si="15"/>
        <v>0.42174431820620267</v>
      </c>
      <c r="AK36" s="115">
        <f t="shared" si="16"/>
        <v>0.17731714353391448</v>
      </c>
    </row>
    <row r="37" spans="1:37" ht="13" x14ac:dyDescent="0.3">
      <c r="A37" s="55" t="s">
        <v>101</v>
      </c>
      <c r="B37" s="56" t="s">
        <v>601</v>
      </c>
      <c r="C37" s="57" t="s">
        <v>602</v>
      </c>
      <c r="D37" s="77">
        <v>1433458055</v>
      </c>
      <c r="E37" s="78">
        <v>172584854</v>
      </c>
      <c r="F37" s="79">
        <f t="shared" si="0"/>
        <v>1606042909</v>
      </c>
      <c r="G37" s="77">
        <v>1444049782</v>
      </c>
      <c r="H37" s="78">
        <v>178980155</v>
      </c>
      <c r="I37" s="79">
        <f t="shared" si="1"/>
        <v>1623029937</v>
      </c>
      <c r="J37" s="77">
        <v>451781895</v>
      </c>
      <c r="K37" s="78">
        <v>67813160</v>
      </c>
      <c r="L37" s="78">
        <f t="shared" si="2"/>
        <v>519595055</v>
      </c>
      <c r="M37" s="95">
        <f t="shared" si="3"/>
        <v>0.32352501423733754</v>
      </c>
      <c r="N37" s="77">
        <v>304734448</v>
      </c>
      <c r="O37" s="78">
        <v>15832359</v>
      </c>
      <c r="P37" s="78">
        <f t="shared" si="4"/>
        <v>320566807</v>
      </c>
      <c r="Q37" s="95">
        <f t="shared" si="5"/>
        <v>0.19960039996664872</v>
      </c>
      <c r="R37" s="77">
        <v>0</v>
      </c>
      <c r="S37" s="78">
        <v>0</v>
      </c>
      <c r="T37" s="78">
        <f t="shared" si="6"/>
        <v>0</v>
      </c>
      <c r="U37" s="95">
        <f t="shared" si="7"/>
        <v>0</v>
      </c>
      <c r="V37" s="77">
        <v>0</v>
      </c>
      <c r="W37" s="78">
        <v>0</v>
      </c>
      <c r="X37" s="78">
        <f t="shared" si="8"/>
        <v>0</v>
      </c>
      <c r="Y37" s="95">
        <f t="shared" si="9"/>
        <v>0</v>
      </c>
      <c r="Z37" s="77">
        <f t="shared" si="10"/>
        <v>756516343</v>
      </c>
      <c r="AA37" s="78">
        <f t="shared" si="11"/>
        <v>83645519</v>
      </c>
      <c r="AB37" s="78">
        <f t="shared" si="12"/>
        <v>840161862</v>
      </c>
      <c r="AC37" s="95">
        <f t="shared" si="13"/>
        <v>0.52312541420398628</v>
      </c>
      <c r="AD37" s="77">
        <v>288868608</v>
      </c>
      <c r="AE37" s="78">
        <v>19243950</v>
      </c>
      <c r="AF37" s="78">
        <f t="shared" si="14"/>
        <v>308112558</v>
      </c>
      <c r="AG37" s="78">
        <v>1342462572</v>
      </c>
      <c r="AH37" s="78">
        <v>1377295771</v>
      </c>
      <c r="AI37" s="79">
        <v>731447419</v>
      </c>
      <c r="AJ37" s="114">
        <f t="shared" si="15"/>
        <v>0.54485498088061413</v>
      </c>
      <c r="AK37" s="115">
        <f t="shared" si="16"/>
        <v>4.0421101563799189E-2</v>
      </c>
    </row>
    <row r="38" spans="1:37" ht="13" x14ac:dyDescent="0.3">
      <c r="A38" s="55" t="s">
        <v>116</v>
      </c>
      <c r="B38" s="56" t="s">
        <v>603</v>
      </c>
      <c r="C38" s="57" t="s">
        <v>604</v>
      </c>
      <c r="D38" s="77">
        <v>554413098</v>
      </c>
      <c r="E38" s="78">
        <v>108921286</v>
      </c>
      <c r="F38" s="79">
        <f t="shared" si="0"/>
        <v>663334384</v>
      </c>
      <c r="G38" s="77">
        <v>554856393</v>
      </c>
      <c r="H38" s="78">
        <v>111005257</v>
      </c>
      <c r="I38" s="79">
        <f t="shared" si="1"/>
        <v>665861650</v>
      </c>
      <c r="J38" s="77">
        <v>149843949</v>
      </c>
      <c r="K38" s="78">
        <v>4429430</v>
      </c>
      <c r="L38" s="78">
        <f t="shared" si="2"/>
        <v>154273379</v>
      </c>
      <c r="M38" s="95">
        <f t="shared" si="3"/>
        <v>0.23257256478958582</v>
      </c>
      <c r="N38" s="77">
        <v>114193449</v>
      </c>
      <c r="O38" s="78">
        <v>206417</v>
      </c>
      <c r="P38" s="78">
        <f t="shared" si="4"/>
        <v>114399866</v>
      </c>
      <c r="Q38" s="95">
        <f t="shared" si="5"/>
        <v>0.17246183638205614</v>
      </c>
      <c r="R38" s="77">
        <v>0</v>
      </c>
      <c r="S38" s="78">
        <v>0</v>
      </c>
      <c r="T38" s="78">
        <f t="shared" si="6"/>
        <v>0</v>
      </c>
      <c r="U38" s="95">
        <f t="shared" si="7"/>
        <v>0</v>
      </c>
      <c r="V38" s="77">
        <v>0</v>
      </c>
      <c r="W38" s="78">
        <v>0</v>
      </c>
      <c r="X38" s="78">
        <f t="shared" si="8"/>
        <v>0</v>
      </c>
      <c r="Y38" s="95">
        <f t="shared" si="9"/>
        <v>0</v>
      </c>
      <c r="Z38" s="77">
        <f t="shared" si="10"/>
        <v>264037398</v>
      </c>
      <c r="AA38" s="78">
        <f t="shared" si="11"/>
        <v>4635847</v>
      </c>
      <c r="AB38" s="78">
        <f t="shared" si="12"/>
        <v>268673245</v>
      </c>
      <c r="AC38" s="95">
        <f t="shared" si="13"/>
        <v>0.40503440117164197</v>
      </c>
      <c r="AD38" s="77">
        <v>130696222</v>
      </c>
      <c r="AE38" s="78">
        <v>16732038</v>
      </c>
      <c r="AF38" s="78">
        <f t="shared" si="14"/>
        <v>147428260</v>
      </c>
      <c r="AG38" s="78">
        <v>701343852</v>
      </c>
      <c r="AH38" s="78">
        <v>691761141</v>
      </c>
      <c r="AI38" s="79">
        <v>286297248</v>
      </c>
      <c r="AJ38" s="114">
        <f t="shared" si="15"/>
        <v>0.40821238709596613</v>
      </c>
      <c r="AK38" s="115">
        <f t="shared" si="16"/>
        <v>-0.22403027750581872</v>
      </c>
    </row>
    <row r="39" spans="1:37" ht="14" x14ac:dyDescent="0.3">
      <c r="A39" s="58" t="s">
        <v>0</v>
      </c>
      <c r="B39" s="59" t="s">
        <v>605</v>
      </c>
      <c r="C39" s="60" t="s">
        <v>0</v>
      </c>
      <c r="D39" s="80">
        <f>SUM(D31:D38)</f>
        <v>11022337845</v>
      </c>
      <c r="E39" s="81">
        <f>SUM(E31:E38)</f>
        <v>2056229913</v>
      </c>
      <c r="F39" s="82">
        <f t="shared" si="0"/>
        <v>13078567758</v>
      </c>
      <c r="G39" s="80">
        <f>SUM(G31:G38)</f>
        <v>11009660814</v>
      </c>
      <c r="H39" s="81">
        <f>SUM(H31:H38)</f>
        <v>2408206052</v>
      </c>
      <c r="I39" s="82">
        <f t="shared" si="1"/>
        <v>13417866866</v>
      </c>
      <c r="J39" s="80">
        <f>SUM(J31:J38)</f>
        <v>2862649050</v>
      </c>
      <c r="K39" s="81">
        <f>SUM(K31:K38)</f>
        <v>348073339</v>
      </c>
      <c r="L39" s="81">
        <f t="shared" si="2"/>
        <v>3210722389</v>
      </c>
      <c r="M39" s="96">
        <f t="shared" si="3"/>
        <v>0.24549495391313322</v>
      </c>
      <c r="N39" s="80">
        <f>SUM(N31:N38)</f>
        <v>2302905705</v>
      </c>
      <c r="O39" s="81">
        <f>SUM(O31:O38)</f>
        <v>499215543</v>
      </c>
      <c r="P39" s="81">
        <f t="shared" si="4"/>
        <v>2802121248</v>
      </c>
      <c r="Q39" s="96">
        <f t="shared" si="5"/>
        <v>0.21425291361020604</v>
      </c>
      <c r="R39" s="80">
        <f>SUM(R31:R38)</f>
        <v>0</v>
      </c>
      <c r="S39" s="81">
        <f>SUM(S31:S38)</f>
        <v>0</v>
      </c>
      <c r="T39" s="81">
        <f t="shared" si="6"/>
        <v>0</v>
      </c>
      <c r="U39" s="96">
        <f t="shared" si="7"/>
        <v>0</v>
      </c>
      <c r="V39" s="80">
        <f>SUM(V31:V38)</f>
        <v>0</v>
      </c>
      <c r="W39" s="81">
        <f>SUM(W31:W38)</f>
        <v>0</v>
      </c>
      <c r="X39" s="81">
        <f t="shared" si="8"/>
        <v>0</v>
      </c>
      <c r="Y39" s="96">
        <f t="shared" si="9"/>
        <v>0</v>
      </c>
      <c r="Z39" s="80">
        <f t="shared" si="10"/>
        <v>5165554755</v>
      </c>
      <c r="AA39" s="81">
        <f t="shared" si="11"/>
        <v>847288882</v>
      </c>
      <c r="AB39" s="81">
        <f t="shared" si="12"/>
        <v>6012843637</v>
      </c>
      <c r="AC39" s="96">
        <f t="shared" si="13"/>
        <v>0.45974786752333924</v>
      </c>
      <c r="AD39" s="80">
        <f>SUM(AD31:AD38)</f>
        <v>2305771576</v>
      </c>
      <c r="AE39" s="81">
        <f>SUM(AE31:AE38)</f>
        <v>593118859</v>
      </c>
      <c r="AF39" s="81">
        <f t="shared" si="14"/>
        <v>2898890435</v>
      </c>
      <c r="AG39" s="81">
        <f>SUM(AG31:AG38)</f>
        <v>12327759171</v>
      </c>
      <c r="AH39" s="81">
        <f>SUM(AH31:AH38)</f>
        <v>13018874238</v>
      </c>
      <c r="AI39" s="82">
        <f>SUM(AI31:AI38)</f>
        <v>5823999031</v>
      </c>
      <c r="AJ39" s="116">
        <f t="shared" si="15"/>
        <v>0.47242965653485997</v>
      </c>
      <c r="AK39" s="117">
        <f t="shared" si="16"/>
        <v>-3.338145720571184E-2</v>
      </c>
    </row>
    <row r="40" spans="1:37" ht="13" x14ac:dyDescent="0.3">
      <c r="A40" s="55" t="s">
        <v>101</v>
      </c>
      <c r="B40" s="56" t="s">
        <v>606</v>
      </c>
      <c r="C40" s="57" t="s">
        <v>607</v>
      </c>
      <c r="D40" s="77">
        <v>114559000</v>
      </c>
      <c r="E40" s="78">
        <v>43260170</v>
      </c>
      <c r="F40" s="79">
        <f t="shared" si="0"/>
        <v>157819170</v>
      </c>
      <c r="G40" s="77">
        <v>114559000</v>
      </c>
      <c r="H40" s="78">
        <v>43260170</v>
      </c>
      <c r="I40" s="79">
        <f t="shared" si="1"/>
        <v>157819170</v>
      </c>
      <c r="J40" s="77">
        <v>28074011</v>
      </c>
      <c r="K40" s="78">
        <v>21521239</v>
      </c>
      <c r="L40" s="78">
        <f t="shared" si="2"/>
        <v>49595250</v>
      </c>
      <c r="M40" s="95">
        <f t="shared" si="3"/>
        <v>0.31425364865370919</v>
      </c>
      <c r="N40" s="77">
        <v>19387201</v>
      </c>
      <c r="O40" s="78">
        <v>2473063</v>
      </c>
      <c r="P40" s="78">
        <f t="shared" si="4"/>
        <v>21860264</v>
      </c>
      <c r="Q40" s="95">
        <f t="shared" si="5"/>
        <v>0.13851463038362197</v>
      </c>
      <c r="R40" s="77">
        <v>0</v>
      </c>
      <c r="S40" s="78">
        <v>0</v>
      </c>
      <c r="T40" s="78">
        <f t="shared" si="6"/>
        <v>0</v>
      </c>
      <c r="U40" s="95">
        <f t="shared" si="7"/>
        <v>0</v>
      </c>
      <c r="V40" s="77">
        <v>0</v>
      </c>
      <c r="W40" s="78">
        <v>0</v>
      </c>
      <c r="X40" s="78">
        <f t="shared" si="8"/>
        <v>0</v>
      </c>
      <c r="Y40" s="95">
        <f t="shared" si="9"/>
        <v>0</v>
      </c>
      <c r="Z40" s="77">
        <f t="shared" si="10"/>
        <v>47461212</v>
      </c>
      <c r="AA40" s="78">
        <f t="shared" si="11"/>
        <v>23994302</v>
      </c>
      <c r="AB40" s="78">
        <f t="shared" si="12"/>
        <v>71455514</v>
      </c>
      <c r="AC40" s="95">
        <f t="shared" si="13"/>
        <v>0.45276827903733113</v>
      </c>
      <c r="AD40" s="77">
        <v>27590579</v>
      </c>
      <c r="AE40" s="78">
        <v>10716534</v>
      </c>
      <c r="AF40" s="78">
        <f t="shared" si="14"/>
        <v>38307113</v>
      </c>
      <c r="AG40" s="78">
        <v>129429757</v>
      </c>
      <c r="AH40" s="78">
        <v>151475567</v>
      </c>
      <c r="AI40" s="79">
        <v>80737714</v>
      </c>
      <c r="AJ40" s="114">
        <f t="shared" si="15"/>
        <v>0.62379560830049308</v>
      </c>
      <c r="AK40" s="115">
        <f t="shared" si="16"/>
        <v>-0.42934190838134945</v>
      </c>
    </row>
    <row r="41" spans="1:37" ht="13" x14ac:dyDescent="0.3">
      <c r="A41" s="55" t="s">
        <v>101</v>
      </c>
      <c r="B41" s="56" t="s">
        <v>608</v>
      </c>
      <c r="C41" s="57" t="s">
        <v>609</v>
      </c>
      <c r="D41" s="77">
        <v>110343200</v>
      </c>
      <c r="E41" s="78">
        <v>20497115</v>
      </c>
      <c r="F41" s="79">
        <f t="shared" si="0"/>
        <v>130840315</v>
      </c>
      <c r="G41" s="77">
        <v>112786325</v>
      </c>
      <c r="H41" s="78">
        <v>23362675</v>
      </c>
      <c r="I41" s="79">
        <f t="shared" si="1"/>
        <v>136149000</v>
      </c>
      <c r="J41" s="77">
        <v>26935232</v>
      </c>
      <c r="K41" s="78">
        <v>6996025</v>
      </c>
      <c r="L41" s="78">
        <f t="shared" si="2"/>
        <v>33931257</v>
      </c>
      <c r="M41" s="95">
        <f t="shared" si="3"/>
        <v>0.25933334844080741</v>
      </c>
      <c r="N41" s="77">
        <v>16890217</v>
      </c>
      <c r="O41" s="78">
        <v>3327276</v>
      </c>
      <c r="P41" s="78">
        <f t="shared" si="4"/>
        <v>20217493</v>
      </c>
      <c r="Q41" s="95">
        <f t="shared" si="5"/>
        <v>0.15452036323819612</v>
      </c>
      <c r="R41" s="77">
        <v>0</v>
      </c>
      <c r="S41" s="78">
        <v>0</v>
      </c>
      <c r="T41" s="78">
        <f t="shared" si="6"/>
        <v>0</v>
      </c>
      <c r="U41" s="95">
        <f t="shared" si="7"/>
        <v>0</v>
      </c>
      <c r="V41" s="77">
        <v>0</v>
      </c>
      <c r="W41" s="78">
        <v>0</v>
      </c>
      <c r="X41" s="78">
        <f t="shared" si="8"/>
        <v>0</v>
      </c>
      <c r="Y41" s="95">
        <f t="shared" si="9"/>
        <v>0</v>
      </c>
      <c r="Z41" s="77">
        <f t="shared" si="10"/>
        <v>43825449</v>
      </c>
      <c r="AA41" s="78">
        <f t="shared" si="11"/>
        <v>10323301</v>
      </c>
      <c r="AB41" s="78">
        <f t="shared" si="12"/>
        <v>54148750</v>
      </c>
      <c r="AC41" s="95">
        <f t="shared" si="13"/>
        <v>0.41385371167900353</v>
      </c>
      <c r="AD41" s="77">
        <v>27191450</v>
      </c>
      <c r="AE41" s="78">
        <v>6134180</v>
      </c>
      <c r="AF41" s="78">
        <f t="shared" si="14"/>
        <v>33325630</v>
      </c>
      <c r="AG41" s="78">
        <v>135316830</v>
      </c>
      <c r="AH41" s="78">
        <v>135960723</v>
      </c>
      <c r="AI41" s="79">
        <v>69597105</v>
      </c>
      <c r="AJ41" s="114">
        <f t="shared" si="15"/>
        <v>0.51432704268936835</v>
      </c>
      <c r="AK41" s="115">
        <f t="shared" si="16"/>
        <v>-0.39333500972074642</v>
      </c>
    </row>
    <row r="42" spans="1:37" ht="13" x14ac:dyDescent="0.3">
      <c r="A42" s="55" t="s">
        <v>101</v>
      </c>
      <c r="B42" s="56" t="s">
        <v>610</v>
      </c>
      <c r="C42" s="57" t="s">
        <v>611</v>
      </c>
      <c r="D42" s="77">
        <v>554321962</v>
      </c>
      <c r="E42" s="78">
        <v>62018291</v>
      </c>
      <c r="F42" s="79">
        <f t="shared" si="0"/>
        <v>616340253</v>
      </c>
      <c r="G42" s="77">
        <v>554321962</v>
      </c>
      <c r="H42" s="78">
        <v>62018291</v>
      </c>
      <c r="I42" s="79">
        <f t="shared" si="1"/>
        <v>616340253</v>
      </c>
      <c r="J42" s="77">
        <v>121585947</v>
      </c>
      <c r="K42" s="78">
        <v>3316026</v>
      </c>
      <c r="L42" s="78">
        <f t="shared" si="2"/>
        <v>124901973</v>
      </c>
      <c r="M42" s="95">
        <f t="shared" si="3"/>
        <v>0.20265100712154849</v>
      </c>
      <c r="N42" s="77">
        <v>105300269</v>
      </c>
      <c r="O42" s="78">
        <v>6239128</v>
      </c>
      <c r="P42" s="78">
        <f t="shared" si="4"/>
        <v>111539397</v>
      </c>
      <c r="Q42" s="95">
        <f t="shared" si="5"/>
        <v>0.18097048903927421</v>
      </c>
      <c r="R42" s="77">
        <v>0</v>
      </c>
      <c r="S42" s="78">
        <v>0</v>
      </c>
      <c r="T42" s="78">
        <f t="shared" si="6"/>
        <v>0</v>
      </c>
      <c r="U42" s="95">
        <f t="shared" si="7"/>
        <v>0</v>
      </c>
      <c r="V42" s="77">
        <v>0</v>
      </c>
      <c r="W42" s="78">
        <v>0</v>
      </c>
      <c r="X42" s="78">
        <f t="shared" si="8"/>
        <v>0</v>
      </c>
      <c r="Y42" s="95">
        <f t="shared" si="9"/>
        <v>0</v>
      </c>
      <c r="Z42" s="77">
        <f t="shared" si="10"/>
        <v>226886216</v>
      </c>
      <c r="AA42" s="78">
        <f t="shared" si="11"/>
        <v>9555154</v>
      </c>
      <c r="AB42" s="78">
        <f t="shared" si="12"/>
        <v>236441370</v>
      </c>
      <c r="AC42" s="95">
        <f t="shared" si="13"/>
        <v>0.38362149616082269</v>
      </c>
      <c r="AD42" s="77">
        <v>105519205</v>
      </c>
      <c r="AE42" s="78">
        <v>5183352</v>
      </c>
      <c r="AF42" s="78">
        <f t="shared" si="14"/>
        <v>110702557</v>
      </c>
      <c r="AG42" s="78">
        <v>525004184</v>
      </c>
      <c r="AH42" s="78">
        <v>510899836</v>
      </c>
      <c r="AI42" s="79">
        <v>234844338</v>
      </c>
      <c r="AJ42" s="114">
        <f t="shared" si="15"/>
        <v>0.4473189836521379</v>
      </c>
      <c r="AK42" s="115">
        <f t="shared" si="16"/>
        <v>7.5593556524624628E-3</v>
      </c>
    </row>
    <row r="43" spans="1:37" ht="13" x14ac:dyDescent="0.3">
      <c r="A43" s="55" t="s">
        <v>116</v>
      </c>
      <c r="B43" s="56" t="s">
        <v>612</v>
      </c>
      <c r="C43" s="57" t="s">
        <v>613</v>
      </c>
      <c r="D43" s="77">
        <v>124602908</v>
      </c>
      <c r="E43" s="78">
        <v>2056957</v>
      </c>
      <c r="F43" s="79">
        <f t="shared" si="0"/>
        <v>126659865</v>
      </c>
      <c r="G43" s="77">
        <v>124602908</v>
      </c>
      <c r="H43" s="78">
        <v>2056957</v>
      </c>
      <c r="I43" s="79">
        <f t="shared" si="1"/>
        <v>126659865</v>
      </c>
      <c r="J43" s="77">
        <v>30426488</v>
      </c>
      <c r="K43" s="78">
        <v>264173</v>
      </c>
      <c r="L43" s="78">
        <f t="shared" si="2"/>
        <v>30690661</v>
      </c>
      <c r="M43" s="95">
        <f t="shared" si="3"/>
        <v>0.24230770339128341</v>
      </c>
      <c r="N43" s="77">
        <v>44608753</v>
      </c>
      <c r="O43" s="78">
        <v>32227</v>
      </c>
      <c r="P43" s="78">
        <f t="shared" si="4"/>
        <v>44640980</v>
      </c>
      <c r="Q43" s="95">
        <f t="shared" si="5"/>
        <v>0.35244771498848509</v>
      </c>
      <c r="R43" s="77">
        <v>0</v>
      </c>
      <c r="S43" s="78">
        <v>0</v>
      </c>
      <c r="T43" s="78">
        <f t="shared" si="6"/>
        <v>0</v>
      </c>
      <c r="U43" s="95">
        <f t="shared" si="7"/>
        <v>0</v>
      </c>
      <c r="V43" s="77">
        <v>0</v>
      </c>
      <c r="W43" s="78">
        <v>0</v>
      </c>
      <c r="X43" s="78">
        <f t="shared" si="8"/>
        <v>0</v>
      </c>
      <c r="Y43" s="95">
        <f t="shared" si="9"/>
        <v>0</v>
      </c>
      <c r="Z43" s="77">
        <f t="shared" si="10"/>
        <v>75035241</v>
      </c>
      <c r="AA43" s="78">
        <f t="shared" si="11"/>
        <v>296400</v>
      </c>
      <c r="AB43" s="78">
        <f t="shared" si="12"/>
        <v>75331641</v>
      </c>
      <c r="AC43" s="95">
        <f t="shared" si="13"/>
        <v>0.59475541837976853</v>
      </c>
      <c r="AD43" s="77">
        <v>29936647</v>
      </c>
      <c r="AE43" s="78">
        <v>418224</v>
      </c>
      <c r="AF43" s="78">
        <f t="shared" si="14"/>
        <v>30354871</v>
      </c>
      <c r="AG43" s="78">
        <v>125187100</v>
      </c>
      <c r="AH43" s="78">
        <v>130238291</v>
      </c>
      <c r="AI43" s="79">
        <v>65440248</v>
      </c>
      <c r="AJ43" s="114">
        <f t="shared" si="15"/>
        <v>0.52273954744538376</v>
      </c>
      <c r="AK43" s="115">
        <f t="shared" si="16"/>
        <v>0.47063645897226847</v>
      </c>
    </row>
    <row r="44" spans="1:37" ht="14" x14ac:dyDescent="0.3">
      <c r="A44" s="58" t="s">
        <v>0</v>
      </c>
      <c r="B44" s="59" t="s">
        <v>614</v>
      </c>
      <c r="C44" s="60" t="s">
        <v>0</v>
      </c>
      <c r="D44" s="80">
        <f>SUM(D40:D43)</f>
        <v>903827070</v>
      </c>
      <c r="E44" s="81">
        <f>SUM(E40:E43)</f>
        <v>127832533</v>
      </c>
      <c r="F44" s="82">
        <f t="shared" si="0"/>
        <v>1031659603</v>
      </c>
      <c r="G44" s="80">
        <f>SUM(G40:G43)</f>
        <v>906270195</v>
      </c>
      <c r="H44" s="81">
        <f>SUM(H40:H43)</f>
        <v>130698093</v>
      </c>
      <c r="I44" s="82">
        <f t="shared" si="1"/>
        <v>1036968288</v>
      </c>
      <c r="J44" s="80">
        <f>SUM(J40:J43)</f>
        <v>207021678</v>
      </c>
      <c r="K44" s="81">
        <f>SUM(K40:K43)</f>
        <v>32097463</v>
      </c>
      <c r="L44" s="81">
        <f t="shared" si="2"/>
        <v>239119141</v>
      </c>
      <c r="M44" s="96">
        <f t="shared" si="3"/>
        <v>0.23178104512831255</v>
      </c>
      <c r="N44" s="80">
        <f>SUM(N40:N43)</f>
        <v>186186440</v>
      </c>
      <c r="O44" s="81">
        <f>SUM(O40:O43)</f>
        <v>12071694</v>
      </c>
      <c r="P44" s="81">
        <f t="shared" si="4"/>
        <v>198258134</v>
      </c>
      <c r="Q44" s="96">
        <f t="shared" si="5"/>
        <v>0.19217398202224653</v>
      </c>
      <c r="R44" s="80">
        <f>SUM(R40:R43)</f>
        <v>0</v>
      </c>
      <c r="S44" s="81">
        <f>SUM(S40:S43)</f>
        <v>0</v>
      </c>
      <c r="T44" s="81">
        <f t="shared" si="6"/>
        <v>0</v>
      </c>
      <c r="U44" s="96">
        <f t="shared" si="7"/>
        <v>0</v>
      </c>
      <c r="V44" s="80">
        <f>SUM(V40:V43)</f>
        <v>0</v>
      </c>
      <c r="W44" s="81">
        <f>SUM(W40:W43)</f>
        <v>0</v>
      </c>
      <c r="X44" s="81">
        <f t="shared" si="8"/>
        <v>0</v>
      </c>
      <c r="Y44" s="96">
        <f t="shared" si="9"/>
        <v>0</v>
      </c>
      <c r="Z44" s="80">
        <f t="shared" si="10"/>
        <v>393208118</v>
      </c>
      <c r="AA44" s="81">
        <f t="shared" si="11"/>
        <v>44169157</v>
      </c>
      <c r="AB44" s="81">
        <f t="shared" si="12"/>
        <v>437377275</v>
      </c>
      <c r="AC44" s="96">
        <f t="shared" si="13"/>
        <v>0.42395502715055911</v>
      </c>
      <c r="AD44" s="80">
        <f>SUM(AD40:AD43)</f>
        <v>190237881</v>
      </c>
      <c r="AE44" s="81">
        <f>SUM(AE40:AE43)</f>
        <v>22452290</v>
      </c>
      <c r="AF44" s="81">
        <f t="shared" si="14"/>
        <v>212690171</v>
      </c>
      <c r="AG44" s="81">
        <f>SUM(AG40:AG43)</f>
        <v>914937871</v>
      </c>
      <c r="AH44" s="81">
        <f>SUM(AH40:AH43)</f>
        <v>928574417</v>
      </c>
      <c r="AI44" s="82">
        <f>SUM(AI40:AI43)</f>
        <v>450619405</v>
      </c>
      <c r="AJ44" s="116">
        <f t="shared" si="15"/>
        <v>0.49251366599076979</v>
      </c>
      <c r="AK44" s="117">
        <f t="shared" si="16"/>
        <v>-6.7854743508575233E-2</v>
      </c>
    </row>
    <row r="45" spans="1:37" ht="14" x14ac:dyDescent="0.3">
      <c r="A45" s="61" t="s">
        <v>0</v>
      </c>
      <c r="B45" s="62" t="s">
        <v>615</v>
      </c>
      <c r="C45" s="63" t="s">
        <v>0</v>
      </c>
      <c r="D45" s="83">
        <f>SUM(D9,D11:D16,D18:D23,D25:D29,D31:D38,D40:D43)</f>
        <v>104186848271</v>
      </c>
      <c r="E45" s="84">
        <f>SUM(E9,E11:E16,E18:E23,E25:E29,E31:E38,E40:E43)</f>
        <v>18392897447</v>
      </c>
      <c r="F45" s="85">
        <f t="shared" si="0"/>
        <v>122579745718</v>
      </c>
      <c r="G45" s="83">
        <f>SUM(G9,G11:G16,G18:G23,G25:G29,G31:G38,G40:G43)</f>
        <v>104463858516</v>
      </c>
      <c r="H45" s="84">
        <f>SUM(H9,H11:H16,H18:H23,H25:H29,H31:H38,H40:H43)</f>
        <v>19658145006</v>
      </c>
      <c r="I45" s="85">
        <f t="shared" si="1"/>
        <v>124122003522</v>
      </c>
      <c r="J45" s="83">
        <f>SUM(J9,J11:J16,J18:J23,J25:J29,J31:J38,J40:J43)</f>
        <v>27371717679</v>
      </c>
      <c r="K45" s="84">
        <f>SUM(K9,K11:K16,K18:K23,K25:K29,K31:K38,K40:K43)</f>
        <v>2444791691</v>
      </c>
      <c r="L45" s="84">
        <f t="shared" si="2"/>
        <v>29816509370</v>
      </c>
      <c r="M45" s="97">
        <f t="shared" si="3"/>
        <v>0.24324172966220836</v>
      </c>
      <c r="N45" s="83">
        <f>SUM(N9,N11:N16,N18:N23,N25:N29,N31:N38,N40:N43)</f>
        <v>26616749992</v>
      </c>
      <c r="O45" s="84">
        <f>SUM(O9,O11:O16,O18:O23,O25:O29,O31:O38,O40:O43)</f>
        <v>4450895059</v>
      </c>
      <c r="P45" s="84">
        <f t="shared" si="4"/>
        <v>31067645051</v>
      </c>
      <c r="Q45" s="97">
        <f t="shared" si="5"/>
        <v>0.25344843774168418</v>
      </c>
      <c r="R45" s="83">
        <f>SUM(R9,R11:R16,R18:R23,R25:R29,R31:R38,R40:R43)</f>
        <v>0</v>
      </c>
      <c r="S45" s="84">
        <f>SUM(S9,S11:S16,S18:S23,S25:S29,S31:S38,S40:S43)</f>
        <v>0</v>
      </c>
      <c r="T45" s="84">
        <f t="shared" si="6"/>
        <v>0</v>
      </c>
      <c r="U45" s="97">
        <f t="shared" si="7"/>
        <v>0</v>
      </c>
      <c r="V45" s="83">
        <f>SUM(V9,V11:V16,V18:V23,V25:V29,V31:V38,V40:V43)</f>
        <v>0</v>
      </c>
      <c r="W45" s="84">
        <f>SUM(W9,W11:W16,W18:W23,W25:W29,W31:W38,W40:W43)</f>
        <v>0</v>
      </c>
      <c r="X45" s="84">
        <f t="shared" si="8"/>
        <v>0</v>
      </c>
      <c r="Y45" s="97">
        <f t="shared" si="9"/>
        <v>0</v>
      </c>
      <c r="Z45" s="83">
        <f t="shared" si="10"/>
        <v>53988467671</v>
      </c>
      <c r="AA45" s="84">
        <f t="shared" si="11"/>
        <v>6895686750</v>
      </c>
      <c r="AB45" s="84">
        <f t="shared" si="12"/>
        <v>60884154421</v>
      </c>
      <c r="AC45" s="97">
        <f t="shared" si="13"/>
        <v>0.49669016740389255</v>
      </c>
      <c r="AD45" s="83">
        <f>SUM(AD9,AD11:AD16,AD18:AD23,AD25:AD29,AD31:AD38,AD40:AD43)</f>
        <v>24068746210</v>
      </c>
      <c r="AE45" s="84">
        <f>SUM(AE9,AE11:AE16,AE18:AE23,AE25:AE29,AE31:AE38,AE40:AE43)</f>
        <v>4181827409</v>
      </c>
      <c r="AF45" s="84">
        <f t="shared" si="14"/>
        <v>28250573619</v>
      </c>
      <c r="AG45" s="84">
        <f>SUM(AG9,AG11:AG16,AG18:AG23,AG25:AG29,AG31:AG38,AG40:AG43)</f>
        <v>111961273834</v>
      </c>
      <c r="AH45" s="84">
        <f>SUM(AH9,AH11:AH16,AH18:AH23,AH25:AH29,AH31:AH38,AH40:AH43)</f>
        <v>113789978163</v>
      </c>
      <c r="AI45" s="85">
        <f>SUM(AI9,AI11:AI16,AI18:AI23,AI25:AI29,AI31:AI38,AI40:AI43)</f>
        <v>55515749252</v>
      </c>
      <c r="AJ45" s="118">
        <f t="shared" si="15"/>
        <v>0.49584778156696158</v>
      </c>
      <c r="AK45" s="119">
        <f t="shared" si="16"/>
        <v>9.9717317955815732E-2</v>
      </c>
    </row>
    <row r="46" spans="1:37" x14ac:dyDescent="0.25">
      <c r="D46" s="76"/>
      <c r="E46" s="76"/>
      <c r="F46" s="76"/>
      <c r="G46" s="76"/>
      <c r="H46" s="76"/>
      <c r="I46" s="76"/>
      <c r="J46" s="76"/>
      <c r="K46" s="76"/>
      <c r="L46" s="76"/>
      <c r="M46" s="94"/>
      <c r="N46" s="76"/>
      <c r="O46" s="76"/>
      <c r="P46" s="76"/>
      <c r="Q46" s="94"/>
      <c r="R46" s="76"/>
      <c r="S46" s="76"/>
      <c r="T46" s="76"/>
      <c r="U46" s="94"/>
      <c r="V46" s="76"/>
      <c r="W46" s="76"/>
      <c r="X46" s="76"/>
      <c r="Y46" s="94"/>
      <c r="Z46" s="76"/>
      <c r="AA46" s="76"/>
      <c r="AB46" s="76"/>
      <c r="AC46" s="94"/>
      <c r="AD46" s="76"/>
      <c r="AE46" s="76"/>
      <c r="AF46" s="76"/>
      <c r="AG46" s="76"/>
      <c r="AH46" s="76"/>
      <c r="AI46" s="76"/>
      <c r="AJ46" s="94"/>
      <c r="AK46" s="94"/>
    </row>
    <row r="47" spans="1:37" x14ac:dyDescent="0.25">
      <c r="D47" s="76"/>
      <c r="E47" s="76"/>
      <c r="F47" s="76"/>
      <c r="G47" s="76"/>
      <c r="H47" s="76"/>
      <c r="I47" s="76"/>
      <c r="J47" s="76"/>
      <c r="K47" s="76"/>
      <c r="L47" s="76"/>
      <c r="M47" s="94"/>
      <c r="N47" s="76"/>
      <c r="O47" s="76"/>
      <c r="P47" s="76"/>
      <c r="Q47" s="94"/>
      <c r="R47" s="76"/>
      <c r="S47" s="76"/>
      <c r="T47" s="76"/>
      <c r="U47" s="94"/>
      <c r="V47" s="76"/>
      <c r="W47" s="76"/>
      <c r="X47" s="76"/>
      <c r="Y47" s="94"/>
      <c r="Z47" s="76"/>
      <c r="AA47" s="76"/>
      <c r="AB47" s="76"/>
      <c r="AC47" s="94"/>
      <c r="AD47" s="76"/>
      <c r="AE47" s="76"/>
      <c r="AF47" s="76"/>
      <c r="AG47" s="76"/>
      <c r="AH47" s="76"/>
      <c r="AI47" s="76"/>
      <c r="AJ47" s="94"/>
      <c r="AK47" s="94"/>
    </row>
    <row r="48" spans="1:37" x14ac:dyDescent="0.25">
      <c r="D48" s="76"/>
      <c r="E48" s="76"/>
      <c r="F48" s="76"/>
      <c r="G48" s="76"/>
      <c r="H48" s="76"/>
      <c r="I48" s="76"/>
      <c r="J48" s="76"/>
      <c r="K48" s="76"/>
      <c r="L48" s="76"/>
      <c r="M48" s="94"/>
      <c r="N48" s="76"/>
      <c r="O48" s="76"/>
      <c r="P48" s="76"/>
      <c r="Q48" s="94"/>
      <c r="R48" s="76"/>
      <c r="S48" s="76"/>
      <c r="T48" s="76"/>
      <c r="U48" s="94"/>
      <c r="V48" s="76"/>
      <c r="W48" s="76"/>
      <c r="X48" s="76"/>
      <c r="Y48" s="94"/>
      <c r="Z48" s="76"/>
      <c r="AA48" s="76"/>
      <c r="AB48" s="76"/>
      <c r="AC48" s="94"/>
      <c r="AD48" s="76"/>
      <c r="AE48" s="76"/>
      <c r="AF48" s="76"/>
      <c r="AG48" s="76"/>
      <c r="AH48" s="76"/>
      <c r="AI48" s="76"/>
      <c r="AJ48" s="94"/>
      <c r="AK48" s="94"/>
    </row>
    <row r="49" spans="4:37" x14ac:dyDescent="0.25">
      <c r="D49" s="76"/>
      <c r="E49" s="76"/>
      <c r="F49" s="76"/>
      <c r="G49" s="76"/>
      <c r="H49" s="76"/>
      <c r="I49" s="76"/>
      <c r="J49" s="76"/>
      <c r="K49" s="76"/>
      <c r="L49" s="76"/>
      <c r="M49" s="94"/>
      <c r="N49" s="76"/>
      <c r="O49" s="76"/>
      <c r="P49" s="76"/>
      <c r="Q49" s="94"/>
      <c r="R49" s="76"/>
      <c r="S49" s="76"/>
      <c r="T49" s="76"/>
      <c r="U49" s="94"/>
      <c r="V49" s="76"/>
      <c r="W49" s="76"/>
      <c r="X49" s="76"/>
      <c r="Y49" s="94"/>
      <c r="Z49" s="76"/>
      <c r="AA49" s="76"/>
      <c r="AB49" s="76"/>
      <c r="AC49" s="94"/>
      <c r="AD49" s="76"/>
      <c r="AE49" s="76"/>
      <c r="AF49" s="76"/>
      <c r="AG49" s="76"/>
      <c r="AH49" s="76"/>
      <c r="AI49" s="76"/>
      <c r="AJ49" s="94"/>
      <c r="AK49" s="94"/>
    </row>
    <row r="50" spans="4:37" x14ac:dyDescent="0.25">
      <c r="D50" s="76"/>
      <c r="E50" s="76"/>
      <c r="F50" s="76"/>
      <c r="G50" s="76"/>
      <c r="H50" s="76"/>
      <c r="I50" s="76"/>
      <c r="J50" s="76"/>
      <c r="K50" s="76"/>
      <c r="L50" s="76"/>
      <c r="M50" s="94"/>
      <c r="N50" s="76"/>
      <c r="O50" s="76"/>
      <c r="P50" s="76"/>
      <c r="Q50" s="94"/>
      <c r="R50" s="76"/>
      <c r="S50" s="76"/>
      <c r="T50" s="76"/>
      <c r="U50" s="94"/>
      <c r="V50" s="76"/>
      <c r="W50" s="76"/>
      <c r="X50" s="76"/>
      <c r="Y50" s="94"/>
      <c r="Z50" s="76"/>
      <c r="AA50" s="76"/>
      <c r="AB50" s="76"/>
      <c r="AC50" s="94"/>
      <c r="AD50" s="76"/>
      <c r="AE50" s="76"/>
      <c r="AF50" s="76"/>
      <c r="AG50" s="76"/>
      <c r="AH50" s="76"/>
      <c r="AI50" s="76"/>
      <c r="AJ50" s="94"/>
      <c r="AK50" s="94"/>
    </row>
    <row r="51" spans="4:37" x14ac:dyDescent="0.25">
      <c r="D51" s="76"/>
      <c r="E51" s="76"/>
      <c r="F51" s="76"/>
      <c r="G51" s="76"/>
      <c r="H51" s="76"/>
      <c r="I51" s="76"/>
      <c r="J51" s="76"/>
      <c r="K51" s="76"/>
      <c r="L51" s="76"/>
      <c r="M51" s="94"/>
      <c r="N51" s="76"/>
      <c r="O51" s="76"/>
      <c r="P51" s="76"/>
      <c r="Q51" s="94"/>
      <c r="R51" s="76"/>
      <c r="S51" s="76"/>
      <c r="T51" s="76"/>
      <c r="U51" s="94"/>
      <c r="V51" s="76"/>
      <c r="W51" s="76"/>
      <c r="X51" s="76"/>
      <c r="Y51" s="94"/>
      <c r="Z51" s="76"/>
      <c r="AA51" s="76"/>
      <c r="AB51" s="76"/>
      <c r="AC51" s="94"/>
      <c r="AD51" s="76"/>
      <c r="AE51" s="76"/>
      <c r="AF51" s="76"/>
      <c r="AG51" s="76"/>
      <c r="AH51" s="76"/>
      <c r="AI51" s="76"/>
      <c r="AJ51" s="94"/>
      <c r="AK51" s="94"/>
    </row>
    <row r="52" spans="4:37" x14ac:dyDescent="0.25">
      <c r="D52" s="76"/>
      <c r="E52" s="76"/>
      <c r="F52" s="76"/>
      <c r="G52" s="76"/>
      <c r="H52" s="76"/>
      <c r="I52" s="76"/>
      <c r="J52" s="76"/>
      <c r="K52" s="76"/>
      <c r="L52" s="76"/>
      <c r="M52" s="94"/>
      <c r="N52" s="76"/>
      <c r="O52" s="76"/>
      <c r="P52" s="76"/>
      <c r="Q52" s="94"/>
      <c r="R52" s="76"/>
      <c r="S52" s="76"/>
      <c r="T52" s="76"/>
      <c r="U52" s="94"/>
      <c r="V52" s="76"/>
      <c r="W52" s="76"/>
      <c r="X52" s="76"/>
      <c r="Y52" s="94"/>
      <c r="Z52" s="76"/>
      <c r="AA52" s="76"/>
      <c r="AB52" s="76"/>
      <c r="AC52" s="94"/>
      <c r="AD52" s="76"/>
      <c r="AE52" s="76"/>
      <c r="AF52" s="76"/>
      <c r="AG52" s="76"/>
      <c r="AH52" s="76"/>
      <c r="AI52" s="76"/>
      <c r="AJ52" s="94"/>
      <c r="AK52" s="94"/>
    </row>
    <row r="53" spans="4:37" x14ac:dyDescent="0.25">
      <c r="D53" s="76"/>
      <c r="E53" s="76"/>
      <c r="F53" s="76"/>
      <c r="G53" s="76"/>
      <c r="H53" s="76"/>
      <c r="I53" s="76"/>
      <c r="J53" s="76"/>
      <c r="K53" s="76"/>
      <c r="L53" s="76"/>
      <c r="M53" s="94"/>
      <c r="N53" s="76"/>
      <c r="O53" s="76"/>
      <c r="P53" s="76"/>
      <c r="Q53" s="94"/>
      <c r="R53" s="76"/>
      <c r="S53" s="76"/>
      <c r="T53" s="76"/>
      <c r="U53" s="94"/>
      <c r="V53" s="76"/>
      <c r="W53" s="76"/>
      <c r="X53" s="76"/>
      <c r="Y53" s="94"/>
      <c r="Z53" s="76"/>
      <c r="AA53" s="76"/>
      <c r="AB53" s="76"/>
      <c r="AC53" s="94"/>
      <c r="AD53" s="76"/>
      <c r="AE53" s="76"/>
      <c r="AF53" s="76"/>
      <c r="AG53" s="76"/>
      <c r="AH53" s="76"/>
      <c r="AI53" s="76"/>
      <c r="AJ53" s="94"/>
      <c r="AK53" s="94"/>
    </row>
    <row r="54" spans="4:37" x14ac:dyDescent="0.25">
      <c r="D54" s="76"/>
      <c r="E54" s="76"/>
      <c r="F54" s="76"/>
      <c r="G54" s="76"/>
      <c r="H54" s="76"/>
      <c r="I54" s="76"/>
      <c r="J54" s="76"/>
      <c r="K54" s="76"/>
      <c r="L54" s="76"/>
      <c r="M54" s="94"/>
      <c r="N54" s="76"/>
      <c r="O54" s="76"/>
      <c r="P54" s="76"/>
      <c r="Q54" s="94"/>
      <c r="R54" s="76"/>
      <c r="S54" s="76"/>
      <c r="T54" s="76"/>
      <c r="U54" s="94"/>
      <c r="V54" s="76"/>
      <c r="W54" s="76"/>
      <c r="X54" s="76"/>
      <c r="Y54" s="94"/>
      <c r="Z54" s="76"/>
      <c r="AA54" s="76"/>
      <c r="AB54" s="76"/>
      <c r="AC54" s="94"/>
      <c r="AD54" s="76"/>
      <c r="AE54" s="76"/>
      <c r="AF54" s="76"/>
      <c r="AG54" s="76"/>
      <c r="AH54" s="76"/>
      <c r="AI54" s="76"/>
      <c r="AJ54" s="94"/>
      <c r="AK54" s="94"/>
    </row>
    <row r="55" spans="4:37" x14ac:dyDescent="0.25">
      <c r="D55" s="76"/>
      <c r="E55" s="76"/>
      <c r="F55" s="76"/>
      <c r="G55" s="76"/>
      <c r="H55" s="76"/>
      <c r="I55" s="76"/>
      <c r="J55" s="76"/>
      <c r="K55" s="76"/>
      <c r="L55" s="76"/>
      <c r="M55" s="94"/>
      <c r="N55" s="76"/>
      <c r="O55" s="76"/>
      <c r="P55" s="76"/>
      <c r="Q55" s="94"/>
      <c r="R55" s="76"/>
      <c r="S55" s="76"/>
      <c r="T55" s="76"/>
      <c r="U55" s="94"/>
      <c r="V55" s="76"/>
      <c r="W55" s="76"/>
      <c r="X55" s="76"/>
      <c r="Y55" s="94"/>
      <c r="Z55" s="76"/>
      <c r="AA55" s="76"/>
      <c r="AB55" s="76"/>
      <c r="AC55" s="94"/>
      <c r="AD55" s="76"/>
      <c r="AE55" s="76"/>
      <c r="AF55" s="76"/>
      <c r="AG55" s="76"/>
      <c r="AH55" s="76"/>
      <c r="AI55" s="76"/>
      <c r="AJ55" s="94"/>
      <c r="AK55" s="94"/>
    </row>
    <row r="56" spans="4:37" x14ac:dyDescent="0.25">
      <c r="D56" s="76"/>
      <c r="E56" s="76"/>
      <c r="F56" s="76"/>
      <c r="G56" s="76"/>
      <c r="H56" s="76"/>
      <c r="I56" s="76"/>
      <c r="J56" s="76"/>
      <c r="K56" s="76"/>
      <c r="L56" s="76"/>
      <c r="M56" s="94"/>
      <c r="N56" s="76"/>
      <c r="O56" s="76"/>
      <c r="P56" s="76"/>
      <c r="Q56" s="94"/>
      <c r="R56" s="76"/>
      <c r="S56" s="76"/>
      <c r="T56" s="76"/>
      <c r="U56" s="94"/>
      <c r="V56" s="76"/>
      <c r="W56" s="76"/>
      <c r="X56" s="76"/>
      <c r="Y56" s="94"/>
      <c r="Z56" s="76"/>
      <c r="AA56" s="76"/>
      <c r="AB56" s="76"/>
      <c r="AC56" s="94"/>
      <c r="AD56" s="76"/>
      <c r="AE56" s="76"/>
      <c r="AF56" s="76"/>
      <c r="AG56" s="76"/>
      <c r="AH56" s="76"/>
      <c r="AI56" s="76"/>
      <c r="AJ56" s="94"/>
      <c r="AK56" s="94"/>
    </row>
    <row r="57" spans="4:37" x14ac:dyDescent="0.25">
      <c r="D57" s="76"/>
      <c r="E57" s="76"/>
      <c r="F57" s="76"/>
      <c r="G57" s="76"/>
      <c r="H57" s="76"/>
      <c r="I57" s="76"/>
      <c r="J57" s="76"/>
      <c r="K57" s="76"/>
      <c r="L57" s="76"/>
      <c r="M57" s="94"/>
      <c r="N57" s="76"/>
      <c r="O57" s="76"/>
      <c r="P57" s="76"/>
      <c r="Q57" s="94"/>
      <c r="R57" s="76"/>
      <c r="S57" s="76"/>
      <c r="T57" s="76"/>
      <c r="U57" s="94"/>
      <c r="V57" s="76"/>
      <c r="W57" s="76"/>
      <c r="X57" s="76"/>
      <c r="Y57" s="94"/>
      <c r="Z57" s="76"/>
      <c r="AA57" s="76"/>
      <c r="AB57" s="76"/>
      <c r="AC57" s="94"/>
      <c r="AD57" s="76"/>
      <c r="AE57" s="76"/>
      <c r="AF57" s="76"/>
      <c r="AG57" s="76"/>
      <c r="AH57" s="76"/>
      <c r="AI57" s="76"/>
      <c r="AJ57" s="94"/>
      <c r="AK57" s="94"/>
    </row>
    <row r="58" spans="4:37" x14ac:dyDescent="0.25">
      <c r="D58" s="76"/>
      <c r="E58" s="76"/>
      <c r="F58" s="76"/>
      <c r="G58" s="76"/>
      <c r="H58" s="76"/>
      <c r="I58" s="76"/>
      <c r="J58" s="76"/>
      <c r="K58" s="76"/>
      <c r="L58" s="76"/>
      <c r="M58" s="94"/>
      <c r="N58" s="76"/>
      <c r="O58" s="76"/>
      <c r="P58" s="76"/>
      <c r="Q58" s="94"/>
      <c r="R58" s="76"/>
      <c r="S58" s="76"/>
      <c r="T58" s="76"/>
      <c r="U58" s="94"/>
      <c r="V58" s="76"/>
      <c r="W58" s="76"/>
      <c r="X58" s="76"/>
      <c r="Y58" s="94"/>
      <c r="Z58" s="76"/>
      <c r="AA58" s="76"/>
      <c r="AB58" s="76"/>
      <c r="AC58" s="94"/>
      <c r="AD58" s="76"/>
      <c r="AE58" s="76"/>
      <c r="AF58" s="76"/>
      <c r="AG58" s="76"/>
      <c r="AH58" s="76"/>
      <c r="AI58" s="76"/>
      <c r="AJ58" s="94"/>
      <c r="AK58" s="94"/>
    </row>
    <row r="59" spans="4:37" x14ac:dyDescent="0.25">
      <c r="D59" s="76"/>
      <c r="E59" s="76"/>
      <c r="F59" s="76"/>
      <c r="G59" s="76"/>
      <c r="H59" s="76"/>
      <c r="I59" s="76"/>
      <c r="J59" s="76"/>
      <c r="K59" s="76"/>
      <c r="L59" s="76"/>
      <c r="M59" s="94"/>
      <c r="N59" s="76"/>
      <c r="O59" s="76"/>
      <c r="P59" s="76"/>
      <c r="Q59" s="94"/>
      <c r="R59" s="76"/>
      <c r="S59" s="76"/>
      <c r="T59" s="76"/>
      <c r="U59" s="94"/>
      <c r="V59" s="76"/>
      <c r="W59" s="76"/>
      <c r="X59" s="76"/>
      <c r="Y59" s="94"/>
      <c r="Z59" s="76"/>
      <c r="AA59" s="76"/>
      <c r="AB59" s="76"/>
      <c r="AC59" s="94"/>
      <c r="AD59" s="76"/>
      <c r="AE59" s="76"/>
      <c r="AF59" s="76"/>
      <c r="AG59" s="76"/>
      <c r="AH59" s="76"/>
      <c r="AI59" s="76"/>
      <c r="AJ59" s="94"/>
      <c r="AK59" s="94"/>
    </row>
    <row r="60" spans="4:37" x14ac:dyDescent="0.25">
      <c r="D60" s="76"/>
      <c r="E60" s="76"/>
      <c r="F60" s="76"/>
      <c r="G60" s="76"/>
      <c r="H60" s="76"/>
      <c r="I60" s="76"/>
      <c r="J60" s="76"/>
      <c r="K60" s="76"/>
      <c r="L60" s="76"/>
      <c r="M60" s="94"/>
      <c r="N60" s="76"/>
      <c r="O60" s="76"/>
      <c r="P60" s="76"/>
      <c r="Q60" s="94"/>
      <c r="R60" s="76"/>
      <c r="S60" s="76"/>
      <c r="T60" s="76"/>
      <c r="U60" s="94"/>
      <c r="V60" s="76"/>
      <c r="W60" s="76"/>
      <c r="X60" s="76"/>
      <c r="Y60" s="94"/>
      <c r="Z60" s="76"/>
      <c r="AA60" s="76"/>
      <c r="AB60" s="76"/>
      <c r="AC60" s="94"/>
      <c r="AD60" s="76"/>
      <c r="AE60" s="76"/>
      <c r="AF60" s="76"/>
      <c r="AG60" s="76"/>
      <c r="AH60" s="76"/>
      <c r="AI60" s="76"/>
      <c r="AJ60" s="94"/>
      <c r="AK60" s="94"/>
    </row>
    <row r="61" spans="4:37" x14ac:dyDescent="0.25">
      <c r="D61" s="76"/>
      <c r="E61" s="76"/>
      <c r="F61" s="76"/>
      <c r="G61" s="76"/>
      <c r="H61" s="76"/>
      <c r="I61" s="76"/>
      <c r="J61" s="76"/>
      <c r="K61" s="76"/>
      <c r="L61" s="76"/>
      <c r="M61" s="94"/>
      <c r="N61" s="76"/>
      <c r="O61" s="76"/>
      <c r="P61" s="76"/>
      <c r="Q61" s="94"/>
      <c r="R61" s="76"/>
      <c r="S61" s="76"/>
      <c r="T61" s="76"/>
      <c r="U61" s="94"/>
      <c r="V61" s="76"/>
      <c r="W61" s="76"/>
      <c r="X61" s="76"/>
      <c r="Y61" s="94"/>
      <c r="Z61" s="76"/>
      <c r="AA61" s="76"/>
      <c r="AB61" s="76"/>
      <c r="AC61" s="94"/>
      <c r="AD61" s="76"/>
      <c r="AE61" s="76"/>
      <c r="AF61" s="76"/>
      <c r="AG61" s="76"/>
      <c r="AH61" s="76"/>
      <c r="AI61" s="76"/>
      <c r="AJ61" s="94"/>
      <c r="AK61" s="94"/>
    </row>
    <row r="62" spans="4:37" x14ac:dyDescent="0.25">
      <c r="D62" s="76"/>
      <c r="E62" s="76"/>
      <c r="F62" s="76"/>
      <c r="G62" s="76"/>
      <c r="H62" s="76"/>
      <c r="I62" s="76"/>
      <c r="J62" s="76"/>
      <c r="K62" s="76"/>
      <c r="L62" s="76"/>
      <c r="M62" s="94"/>
      <c r="N62" s="76"/>
      <c r="O62" s="76"/>
      <c r="P62" s="76"/>
      <c r="Q62" s="94"/>
      <c r="R62" s="76"/>
      <c r="S62" s="76"/>
      <c r="T62" s="76"/>
      <c r="U62" s="94"/>
      <c r="V62" s="76"/>
      <c r="W62" s="76"/>
      <c r="X62" s="76"/>
      <c r="Y62" s="94"/>
      <c r="Z62" s="76"/>
      <c r="AA62" s="76"/>
      <c r="AB62" s="76"/>
      <c r="AC62" s="94"/>
      <c r="AD62" s="76"/>
      <c r="AE62" s="76"/>
      <c r="AF62" s="76"/>
      <c r="AG62" s="76"/>
      <c r="AH62" s="76"/>
      <c r="AI62" s="76"/>
      <c r="AJ62" s="94"/>
      <c r="AK62" s="94"/>
    </row>
    <row r="63" spans="4:37" x14ac:dyDescent="0.25">
      <c r="D63" s="76"/>
      <c r="E63" s="76"/>
      <c r="F63" s="76"/>
      <c r="G63" s="76"/>
      <c r="H63" s="76"/>
      <c r="I63" s="76"/>
      <c r="J63" s="76"/>
      <c r="K63" s="76"/>
      <c r="L63" s="76"/>
      <c r="M63" s="94"/>
      <c r="N63" s="76"/>
      <c r="O63" s="76"/>
      <c r="P63" s="76"/>
      <c r="Q63" s="94"/>
      <c r="R63" s="76"/>
      <c r="S63" s="76"/>
      <c r="T63" s="76"/>
      <c r="U63" s="94"/>
      <c r="V63" s="76"/>
      <c r="W63" s="76"/>
      <c r="X63" s="76"/>
      <c r="Y63" s="94"/>
      <c r="Z63" s="76"/>
      <c r="AA63" s="76"/>
      <c r="AB63" s="76"/>
      <c r="AC63" s="94"/>
      <c r="AD63" s="76"/>
      <c r="AE63" s="76"/>
      <c r="AF63" s="76"/>
      <c r="AG63" s="76"/>
      <c r="AH63" s="76"/>
      <c r="AI63" s="76"/>
      <c r="AJ63" s="94"/>
      <c r="AK63" s="94"/>
    </row>
    <row r="64" spans="4:37" x14ac:dyDescent="0.25">
      <c r="D64" s="76"/>
      <c r="E64" s="76"/>
      <c r="F64" s="76"/>
      <c r="G64" s="76"/>
      <c r="H64" s="76"/>
      <c r="I64" s="76"/>
      <c r="J64" s="76"/>
      <c r="K64" s="76"/>
      <c r="L64" s="76"/>
      <c r="M64" s="94"/>
      <c r="N64" s="76"/>
      <c r="O64" s="76"/>
      <c r="P64" s="76"/>
      <c r="Q64" s="94"/>
      <c r="R64" s="76"/>
      <c r="S64" s="76"/>
      <c r="T64" s="76"/>
      <c r="U64" s="94"/>
      <c r="V64" s="76"/>
      <c r="W64" s="76"/>
      <c r="X64" s="76"/>
      <c r="Y64" s="94"/>
      <c r="Z64" s="76"/>
      <c r="AA64" s="76"/>
      <c r="AB64" s="76"/>
      <c r="AC64" s="94"/>
      <c r="AD64" s="76"/>
      <c r="AE64" s="76"/>
      <c r="AF64" s="76"/>
      <c r="AG64" s="76"/>
      <c r="AH64" s="76"/>
      <c r="AI64" s="76"/>
      <c r="AJ64" s="94"/>
      <c r="AK64" s="94"/>
    </row>
    <row r="65" spans="4:37" x14ac:dyDescent="0.25">
      <c r="D65" s="76"/>
      <c r="E65" s="76"/>
      <c r="F65" s="76"/>
      <c r="G65" s="76"/>
      <c r="H65" s="76"/>
      <c r="I65" s="76"/>
      <c r="J65" s="76"/>
      <c r="K65" s="76"/>
      <c r="L65" s="76"/>
      <c r="M65" s="94"/>
      <c r="N65" s="76"/>
      <c r="O65" s="76"/>
      <c r="P65" s="76"/>
      <c r="Q65" s="94"/>
      <c r="R65" s="76"/>
      <c r="S65" s="76"/>
      <c r="T65" s="76"/>
      <c r="U65" s="94"/>
      <c r="V65" s="76"/>
      <c r="W65" s="76"/>
      <c r="X65" s="76"/>
      <c r="Y65" s="94"/>
      <c r="Z65" s="76"/>
      <c r="AA65" s="76"/>
      <c r="AB65" s="76"/>
      <c r="AC65" s="94"/>
      <c r="AD65" s="76"/>
      <c r="AE65" s="76"/>
      <c r="AF65" s="76"/>
      <c r="AG65" s="76"/>
      <c r="AH65" s="76"/>
      <c r="AI65" s="76"/>
      <c r="AJ65" s="94"/>
      <c r="AK65" s="94"/>
    </row>
    <row r="66" spans="4:37" x14ac:dyDescent="0.25">
      <c r="D66" s="76"/>
      <c r="E66" s="76"/>
      <c r="F66" s="76"/>
      <c r="G66" s="76"/>
      <c r="H66" s="76"/>
      <c r="I66" s="76"/>
      <c r="J66" s="76"/>
      <c r="K66" s="76"/>
      <c r="L66" s="76"/>
      <c r="M66" s="94"/>
      <c r="N66" s="76"/>
      <c r="O66" s="76"/>
      <c r="P66" s="76"/>
      <c r="Q66" s="94"/>
      <c r="R66" s="76"/>
      <c r="S66" s="76"/>
      <c r="T66" s="76"/>
      <c r="U66" s="94"/>
      <c r="V66" s="76"/>
      <c r="W66" s="76"/>
      <c r="X66" s="76"/>
      <c r="Y66" s="94"/>
      <c r="Z66" s="76"/>
      <c r="AA66" s="76"/>
      <c r="AB66" s="76"/>
      <c r="AC66" s="94"/>
      <c r="AD66" s="76"/>
      <c r="AE66" s="76"/>
      <c r="AF66" s="76"/>
      <c r="AG66" s="76"/>
      <c r="AH66" s="76"/>
      <c r="AI66" s="76"/>
      <c r="AJ66" s="94"/>
      <c r="AK66" s="94"/>
    </row>
    <row r="67" spans="4:37" x14ac:dyDescent="0.25">
      <c r="D67" s="76"/>
      <c r="E67" s="76"/>
      <c r="F67" s="76"/>
      <c r="G67" s="76"/>
      <c r="H67" s="76"/>
      <c r="I67" s="76"/>
      <c r="J67" s="76"/>
      <c r="K67" s="76"/>
      <c r="L67" s="76"/>
      <c r="M67" s="94"/>
      <c r="N67" s="76"/>
      <c r="O67" s="76"/>
      <c r="P67" s="76"/>
      <c r="Q67" s="94"/>
      <c r="R67" s="76"/>
      <c r="S67" s="76"/>
      <c r="T67" s="76"/>
      <c r="U67" s="94"/>
      <c r="V67" s="76"/>
      <c r="W67" s="76"/>
      <c r="X67" s="76"/>
      <c r="Y67" s="94"/>
      <c r="Z67" s="76"/>
      <c r="AA67" s="76"/>
      <c r="AB67" s="76"/>
      <c r="AC67" s="94"/>
      <c r="AD67" s="76"/>
      <c r="AE67" s="76"/>
      <c r="AF67" s="76"/>
      <c r="AG67" s="76"/>
      <c r="AH67" s="76"/>
      <c r="AI67" s="76"/>
      <c r="AJ67" s="94"/>
      <c r="AK67" s="94"/>
    </row>
    <row r="68" spans="4:37" x14ac:dyDescent="0.25">
      <c r="D68" s="76"/>
      <c r="E68" s="76"/>
      <c r="F68" s="76"/>
      <c r="G68" s="76"/>
      <c r="H68" s="76"/>
      <c r="I68" s="76"/>
      <c r="J68" s="76"/>
      <c r="K68" s="76"/>
      <c r="L68" s="76"/>
      <c r="M68" s="94"/>
      <c r="N68" s="76"/>
      <c r="O68" s="76"/>
      <c r="P68" s="76"/>
      <c r="Q68" s="94"/>
      <c r="R68" s="76"/>
      <c r="S68" s="76"/>
      <c r="T68" s="76"/>
      <c r="U68" s="94"/>
      <c r="V68" s="76"/>
      <c r="W68" s="76"/>
      <c r="X68" s="76"/>
      <c r="Y68" s="94"/>
      <c r="Z68" s="76"/>
      <c r="AA68" s="76"/>
      <c r="AB68" s="76"/>
      <c r="AC68" s="94"/>
      <c r="AD68" s="76"/>
      <c r="AE68" s="76"/>
      <c r="AF68" s="76"/>
      <c r="AG68" s="76"/>
      <c r="AH68" s="76"/>
      <c r="AI68" s="76"/>
      <c r="AJ68" s="94"/>
      <c r="AK68" s="94"/>
    </row>
    <row r="69" spans="4:37" x14ac:dyDescent="0.25">
      <c r="D69" s="76"/>
      <c r="E69" s="76"/>
      <c r="F69" s="76"/>
      <c r="G69" s="76"/>
      <c r="H69" s="76"/>
      <c r="I69" s="76"/>
      <c r="J69" s="76"/>
      <c r="K69" s="76"/>
      <c r="L69" s="76"/>
      <c r="M69" s="94"/>
      <c r="N69" s="76"/>
      <c r="O69" s="76"/>
      <c r="P69" s="76"/>
      <c r="Q69" s="94"/>
      <c r="R69" s="76"/>
      <c r="S69" s="76"/>
      <c r="T69" s="76"/>
      <c r="U69" s="94"/>
      <c r="V69" s="76"/>
      <c r="W69" s="76"/>
      <c r="X69" s="76"/>
      <c r="Y69" s="94"/>
      <c r="Z69" s="76"/>
      <c r="AA69" s="76"/>
      <c r="AB69" s="76"/>
      <c r="AC69" s="94"/>
      <c r="AD69" s="76"/>
      <c r="AE69" s="76"/>
      <c r="AF69" s="76"/>
      <c r="AG69" s="76"/>
      <c r="AH69" s="76"/>
      <c r="AI69" s="76"/>
      <c r="AJ69" s="94"/>
      <c r="AK69" s="94"/>
    </row>
    <row r="70" spans="4:37" x14ac:dyDescent="0.25">
      <c r="D70" s="76"/>
      <c r="E70" s="76"/>
      <c r="F70" s="76"/>
      <c r="G70" s="76"/>
      <c r="H70" s="76"/>
      <c r="I70" s="76"/>
      <c r="J70" s="76"/>
      <c r="K70" s="76"/>
      <c r="L70" s="76"/>
      <c r="M70" s="94"/>
      <c r="N70" s="76"/>
      <c r="O70" s="76"/>
      <c r="P70" s="76"/>
      <c r="Q70" s="94"/>
      <c r="R70" s="76"/>
      <c r="S70" s="76"/>
      <c r="T70" s="76"/>
      <c r="U70" s="94"/>
      <c r="V70" s="76"/>
      <c r="W70" s="76"/>
      <c r="X70" s="76"/>
      <c r="Y70" s="94"/>
      <c r="Z70" s="76"/>
      <c r="AA70" s="76"/>
      <c r="AB70" s="76"/>
      <c r="AC70" s="94"/>
      <c r="AD70" s="76"/>
      <c r="AE70" s="76"/>
      <c r="AF70" s="76"/>
      <c r="AG70" s="76"/>
      <c r="AH70" s="76"/>
      <c r="AI70" s="76"/>
      <c r="AJ70" s="94"/>
      <c r="AK70" s="94"/>
    </row>
    <row r="71" spans="4:37" x14ac:dyDescent="0.25">
      <c r="D71" s="76"/>
      <c r="E71" s="76"/>
      <c r="F71" s="76"/>
      <c r="G71" s="76"/>
      <c r="H71" s="76"/>
      <c r="I71" s="76"/>
      <c r="J71" s="76"/>
      <c r="K71" s="76"/>
      <c r="L71" s="76"/>
      <c r="M71" s="94"/>
      <c r="N71" s="76"/>
      <c r="O71" s="76"/>
      <c r="P71" s="76"/>
      <c r="Q71" s="94"/>
      <c r="R71" s="76"/>
      <c r="S71" s="76"/>
      <c r="T71" s="76"/>
      <c r="U71" s="94"/>
      <c r="V71" s="76"/>
      <c r="W71" s="76"/>
      <c r="X71" s="76"/>
      <c r="Y71" s="94"/>
      <c r="Z71" s="76"/>
      <c r="AA71" s="76"/>
      <c r="AB71" s="76"/>
      <c r="AC71" s="94"/>
      <c r="AD71" s="76"/>
      <c r="AE71" s="76"/>
      <c r="AF71" s="76"/>
      <c r="AG71" s="76"/>
      <c r="AH71" s="76"/>
      <c r="AI71" s="76"/>
      <c r="AJ71" s="94"/>
      <c r="AK71" s="94"/>
    </row>
    <row r="72" spans="4:37" x14ac:dyDescent="0.25">
      <c r="D72" s="76"/>
      <c r="E72" s="76"/>
      <c r="F72" s="76"/>
      <c r="G72" s="76"/>
      <c r="H72" s="76"/>
      <c r="I72" s="76"/>
      <c r="J72" s="76"/>
      <c r="K72" s="76"/>
      <c r="L72" s="76"/>
      <c r="M72" s="94"/>
      <c r="N72" s="76"/>
      <c r="O72" s="76"/>
      <c r="P72" s="76"/>
      <c r="Q72" s="94"/>
      <c r="R72" s="76"/>
      <c r="S72" s="76"/>
      <c r="T72" s="76"/>
      <c r="U72" s="94"/>
      <c r="V72" s="76"/>
      <c r="W72" s="76"/>
      <c r="X72" s="76"/>
      <c r="Y72" s="94"/>
      <c r="Z72" s="76"/>
      <c r="AA72" s="76"/>
      <c r="AB72" s="76"/>
      <c r="AC72" s="94"/>
      <c r="AD72" s="76"/>
      <c r="AE72" s="76"/>
      <c r="AF72" s="76"/>
      <c r="AG72" s="76"/>
      <c r="AH72" s="76"/>
      <c r="AI72" s="76"/>
      <c r="AJ72" s="94"/>
      <c r="AK72" s="94"/>
    </row>
    <row r="73" spans="4:37" x14ac:dyDescent="0.25">
      <c r="D73" s="76"/>
      <c r="E73" s="76"/>
      <c r="F73" s="76"/>
      <c r="G73" s="76"/>
      <c r="H73" s="76"/>
      <c r="I73" s="76"/>
      <c r="J73" s="76"/>
      <c r="K73" s="76"/>
      <c r="L73" s="76"/>
      <c r="M73" s="94"/>
      <c r="N73" s="76"/>
      <c r="O73" s="76"/>
      <c r="P73" s="76"/>
      <c r="Q73" s="94"/>
      <c r="R73" s="76"/>
      <c r="S73" s="76"/>
      <c r="T73" s="76"/>
      <c r="U73" s="94"/>
      <c r="V73" s="76"/>
      <c r="W73" s="76"/>
      <c r="X73" s="76"/>
      <c r="Y73" s="94"/>
      <c r="Z73" s="76"/>
      <c r="AA73" s="76"/>
      <c r="AB73" s="76"/>
      <c r="AC73" s="94"/>
      <c r="AD73" s="76"/>
      <c r="AE73" s="76"/>
      <c r="AF73" s="76"/>
      <c r="AG73" s="76"/>
      <c r="AH73" s="76"/>
      <c r="AI73" s="76"/>
      <c r="AJ73" s="94"/>
      <c r="AK73" s="94"/>
    </row>
    <row r="74" spans="4:37" x14ac:dyDescent="0.25">
      <c r="D74" s="76"/>
      <c r="E74" s="76"/>
      <c r="F74" s="76"/>
      <c r="G74" s="76"/>
      <c r="H74" s="76"/>
      <c r="I74" s="76"/>
      <c r="J74" s="76"/>
      <c r="K74" s="76"/>
      <c r="L74" s="76"/>
      <c r="M74" s="94"/>
      <c r="N74" s="76"/>
      <c r="O74" s="76"/>
      <c r="P74" s="76"/>
      <c r="Q74" s="94"/>
      <c r="R74" s="76"/>
      <c r="S74" s="76"/>
      <c r="T74" s="76"/>
      <c r="U74" s="94"/>
      <c r="V74" s="76"/>
      <c r="W74" s="76"/>
      <c r="X74" s="76"/>
      <c r="Y74" s="94"/>
      <c r="Z74" s="76"/>
      <c r="AA74" s="76"/>
      <c r="AB74" s="76"/>
      <c r="AC74" s="94"/>
      <c r="AD74" s="76"/>
      <c r="AE74" s="76"/>
      <c r="AF74" s="76"/>
      <c r="AG74" s="76"/>
      <c r="AH74" s="76"/>
      <c r="AI74" s="76"/>
      <c r="AJ74" s="94"/>
      <c r="AK74" s="94"/>
    </row>
    <row r="75" spans="4:37" x14ac:dyDescent="0.25">
      <c r="D75" s="76"/>
      <c r="E75" s="76"/>
      <c r="F75" s="76"/>
      <c r="G75" s="76"/>
      <c r="H75" s="76"/>
      <c r="I75" s="76"/>
      <c r="J75" s="76"/>
      <c r="K75" s="76"/>
      <c r="L75" s="76"/>
      <c r="M75" s="94"/>
      <c r="N75" s="76"/>
      <c r="O75" s="76"/>
      <c r="P75" s="76"/>
      <c r="Q75" s="94"/>
      <c r="R75" s="76"/>
      <c r="S75" s="76"/>
      <c r="T75" s="76"/>
      <c r="U75" s="94"/>
      <c r="V75" s="76"/>
      <c r="W75" s="76"/>
      <c r="X75" s="76"/>
      <c r="Y75" s="94"/>
      <c r="Z75" s="76"/>
      <c r="AA75" s="76"/>
      <c r="AB75" s="76"/>
      <c r="AC75" s="94"/>
      <c r="AD75" s="76"/>
      <c r="AE75" s="76"/>
      <c r="AF75" s="76"/>
      <c r="AG75" s="76"/>
      <c r="AH75" s="76"/>
      <c r="AI75" s="76"/>
      <c r="AJ75" s="94"/>
      <c r="AK75" s="94"/>
    </row>
    <row r="76" spans="4:37" x14ac:dyDescent="0.25">
      <c r="D76" s="76"/>
      <c r="E76" s="76"/>
      <c r="F76" s="76"/>
      <c r="G76" s="76"/>
      <c r="H76" s="76"/>
      <c r="I76" s="76"/>
      <c r="J76" s="76"/>
      <c r="K76" s="76"/>
      <c r="L76" s="76"/>
      <c r="M76" s="94"/>
      <c r="N76" s="76"/>
      <c r="O76" s="76"/>
      <c r="P76" s="76"/>
      <c r="Q76" s="94"/>
      <c r="R76" s="76"/>
      <c r="S76" s="76"/>
      <c r="T76" s="76"/>
      <c r="U76" s="94"/>
      <c r="V76" s="76"/>
      <c r="W76" s="76"/>
      <c r="X76" s="76"/>
      <c r="Y76" s="94"/>
      <c r="Z76" s="76"/>
      <c r="AA76" s="76"/>
      <c r="AB76" s="76"/>
      <c r="AC76" s="94"/>
      <c r="AD76" s="76"/>
      <c r="AE76" s="76"/>
      <c r="AF76" s="76"/>
      <c r="AG76" s="76"/>
      <c r="AH76" s="76"/>
      <c r="AI76" s="76"/>
      <c r="AJ76" s="94"/>
      <c r="AK76" s="94"/>
    </row>
    <row r="77" spans="4:37" x14ac:dyDescent="0.25">
      <c r="D77" s="76"/>
      <c r="E77" s="76"/>
      <c r="F77" s="76"/>
      <c r="G77" s="76"/>
      <c r="H77" s="76"/>
      <c r="I77" s="76"/>
      <c r="J77" s="76"/>
      <c r="K77" s="76"/>
      <c r="L77" s="76"/>
      <c r="M77" s="94"/>
      <c r="N77" s="76"/>
      <c r="O77" s="76"/>
      <c r="P77" s="76"/>
      <c r="Q77" s="94"/>
      <c r="R77" s="76"/>
      <c r="S77" s="76"/>
      <c r="T77" s="76"/>
      <c r="U77" s="94"/>
      <c r="V77" s="76"/>
      <c r="W77" s="76"/>
      <c r="X77" s="76"/>
      <c r="Y77" s="94"/>
      <c r="Z77" s="76"/>
      <c r="AA77" s="76"/>
      <c r="AB77" s="76"/>
      <c r="AC77" s="94"/>
      <c r="AD77" s="76"/>
      <c r="AE77" s="76"/>
      <c r="AF77" s="76"/>
      <c r="AG77" s="76"/>
      <c r="AH77" s="76"/>
      <c r="AI77" s="76"/>
      <c r="AJ77" s="94"/>
      <c r="AK77" s="94"/>
    </row>
    <row r="78" spans="4:37" x14ac:dyDescent="0.25">
      <c r="D78" s="76"/>
      <c r="E78" s="76"/>
      <c r="F78" s="76"/>
      <c r="G78" s="76"/>
      <c r="H78" s="76"/>
      <c r="I78" s="76"/>
      <c r="J78" s="76"/>
      <c r="K78" s="76"/>
      <c r="L78" s="76"/>
      <c r="M78" s="94"/>
      <c r="N78" s="76"/>
      <c r="O78" s="76"/>
      <c r="P78" s="76"/>
      <c r="Q78" s="94"/>
      <c r="R78" s="76"/>
      <c r="S78" s="76"/>
      <c r="T78" s="76"/>
      <c r="U78" s="94"/>
      <c r="V78" s="76"/>
      <c r="W78" s="76"/>
      <c r="X78" s="76"/>
      <c r="Y78" s="94"/>
      <c r="Z78" s="76"/>
      <c r="AA78" s="76"/>
      <c r="AB78" s="76"/>
      <c r="AC78" s="94"/>
      <c r="AD78" s="76"/>
      <c r="AE78" s="76"/>
      <c r="AF78" s="76"/>
      <c r="AG78" s="76"/>
      <c r="AH78" s="76"/>
      <c r="AI78" s="76"/>
      <c r="AJ78" s="94"/>
      <c r="AK78" s="94"/>
    </row>
    <row r="79" spans="4:37" x14ac:dyDescent="0.25">
      <c r="D79" s="76"/>
      <c r="E79" s="76"/>
      <c r="F79" s="76"/>
      <c r="G79" s="76"/>
      <c r="H79" s="76"/>
      <c r="I79" s="76"/>
      <c r="J79" s="76"/>
      <c r="K79" s="76"/>
      <c r="L79" s="76"/>
      <c r="M79" s="94"/>
      <c r="N79" s="76"/>
      <c r="O79" s="76"/>
      <c r="P79" s="76"/>
      <c r="Q79" s="94"/>
      <c r="R79" s="76"/>
      <c r="S79" s="76"/>
      <c r="T79" s="76"/>
      <c r="U79" s="94"/>
      <c r="V79" s="76"/>
      <c r="W79" s="76"/>
      <c r="X79" s="76"/>
      <c r="Y79" s="94"/>
      <c r="Z79" s="76"/>
      <c r="AA79" s="76"/>
      <c r="AB79" s="76"/>
      <c r="AC79" s="94"/>
      <c r="AD79" s="76"/>
      <c r="AE79" s="76"/>
      <c r="AF79" s="76"/>
      <c r="AG79" s="76"/>
      <c r="AH79" s="76"/>
      <c r="AI79" s="76"/>
      <c r="AJ79" s="94"/>
      <c r="AK79" s="94"/>
    </row>
    <row r="80" spans="4:37" x14ac:dyDescent="0.25">
      <c r="D80" s="76"/>
      <c r="E80" s="76"/>
      <c r="F80" s="76"/>
      <c r="G80" s="76"/>
      <c r="H80" s="76"/>
      <c r="I80" s="76"/>
      <c r="J80" s="76"/>
      <c r="K80" s="76"/>
      <c r="L80" s="76"/>
      <c r="M80" s="94"/>
      <c r="N80" s="76"/>
      <c r="O80" s="76"/>
      <c r="P80" s="76"/>
      <c r="Q80" s="94"/>
      <c r="R80" s="76"/>
      <c r="S80" s="76"/>
      <c r="T80" s="76"/>
      <c r="U80" s="94"/>
      <c r="V80" s="76"/>
      <c r="W80" s="76"/>
      <c r="X80" s="76"/>
      <c r="Y80" s="94"/>
      <c r="Z80" s="76"/>
      <c r="AA80" s="76"/>
      <c r="AB80" s="76"/>
      <c r="AC80" s="94"/>
      <c r="AD80" s="76"/>
      <c r="AE80" s="76"/>
      <c r="AF80" s="76"/>
      <c r="AG80" s="76"/>
      <c r="AH80" s="76"/>
      <c r="AI80" s="76"/>
      <c r="AJ80" s="94"/>
      <c r="AK80" s="94"/>
    </row>
    <row r="81" spans="4:37" x14ac:dyDescent="0.25">
      <c r="D81" s="76"/>
      <c r="E81" s="76"/>
      <c r="F81" s="76"/>
      <c r="G81" s="76"/>
      <c r="H81" s="76"/>
      <c r="I81" s="76"/>
      <c r="J81" s="76"/>
      <c r="K81" s="76"/>
      <c r="L81" s="76"/>
      <c r="M81" s="94"/>
      <c r="N81" s="76"/>
      <c r="O81" s="76"/>
      <c r="P81" s="76"/>
      <c r="Q81" s="94"/>
      <c r="R81" s="76"/>
      <c r="S81" s="76"/>
      <c r="T81" s="76"/>
      <c r="U81" s="94"/>
      <c r="V81" s="76"/>
      <c r="W81" s="76"/>
      <c r="X81" s="76"/>
      <c r="Y81" s="94"/>
      <c r="Z81" s="76"/>
      <c r="AA81" s="76"/>
      <c r="AB81" s="76"/>
      <c r="AC81" s="94"/>
      <c r="AD81" s="76"/>
      <c r="AE81" s="76"/>
      <c r="AF81" s="76"/>
      <c r="AG81" s="76"/>
      <c r="AH81" s="76"/>
      <c r="AI81" s="76"/>
      <c r="AJ81" s="94"/>
      <c r="AK81" s="94"/>
    </row>
  </sheetData>
  <mergeCells count="10">
    <mergeCell ref="V4:Y4"/>
    <mergeCell ref="Z4:AC4"/>
    <mergeCell ref="AD4:AJ4"/>
    <mergeCell ref="B2:AK2"/>
    <mergeCell ref="B3:AK3"/>
    <mergeCell ref="D4:F4"/>
    <mergeCell ref="G4:I4"/>
    <mergeCell ref="J4:M4"/>
    <mergeCell ref="N4:Q4"/>
    <mergeCell ref="R4:U4"/>
  </mergeCells>
  <printOptions horizontalCentered="1"/>
  <pageMargins left="0.05" right="0.05" top="0.59055118110236204" bottom="0.59055118110236204" header="0.31496062992126" footer="0.31496062992126"/>
  <pageSetup paperSize="9" scale="4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K81"/>
  <sheetViews>
    <sheetView showGridLines="0" workbookViewId="0">
      <selection activeCell="AJ9" sqref="AJ9:AK81"/>
    </sheetView>
  </sheetViews>
  <sheetFormatPr defaultRowHeight="12.5" x14ac:dyDescent="0.25"/>
  <cols>
    <col min="1" max="1" width="4" customWidth="1"/>
    <col min="2" max="2" width="20.7265625" customWidth="1"/>
    <col min="3" max="3" width="6.7265625" customWidth="1"/>
    <col min="4" max="6" width="10.7265625" customWidth="1"/>
    <col min="7" max="9" width="10.7265625" hidden="1" customWidth="1"/>
    <col min="10" max="12" width="10.7265625" customWidth="1"/>
    <col min="13" max="13" width="11.7265625" customWidth="1"/>
    <col min="14" max="16" width="10.7265625" customWidth="1"/>
    <col min="17" max="17" width="11.7265625" customWidth="1"/>
    <col min="18" max="25" width="10.7265625" hidden="1" customWidth="1"/>
    <col min="26" max="28" width="10.7265625" customWidth="1"/>
    <col min="29" max="29" width="11.7265625" customWidth="1"/>
    <col min="30" max="32" width="10.7265625" customWidth="1"/>
    <col min="33" max="35" width="10.7265625" hidden="1" customWidth="1"/>
    <col min="36" max="36" width="11.7265625" customWidth="1"/>
    <col min="37" max="37" width="10.7265625" customWidth="1"/>
  </cols>
  <sheetData>
    <row r="1" spans="1:37" ht="14" x14ac:dyDescent="0.3">
      <c r="A1" s="1" t="s">
        <v>0</v>
      </c>
    </row>
    <row r="2" spans="1:37" ht="15.75" customHeight="1" x14ac:dyDescent="0.35">
      <c r="A2" s="2" t="s">
        <v>0</v>
      </c>
      <c r="B2" s="128" t="s">
        <v>42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9"/>
      <c r="AA2" s="129"/>
      <c r="AB2" s="129"/>
      <c r="AC2" s="129"/>
      <c r="AD2" s="129"/>
      <c r="AE2" s="129"/>
      <c r="AF2" s="129"/>
      <c r="AG2" s="129"/>
      <c r="AH2" s="129"/>
      <c r="AI2" s="129"/>
      <c r="AJ2" s="129"/>
      <c r="AK2" s="129"/>
    </row>
    <row r="3" spans="1:37" ht="16.5" customHeight="1" x14ac:dyDescent="0.3">
      <c r="A3" s="1" t="s">
        <v>0</v>
      </c>
      <c r="B3" s="130" t="s">
        <v>2</v>
      </c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30"/>
      <c r="W3" s="130"/>
      <c r="X3" s="130"/>
      <c r="Y3" s="130"/>
      <c r="Z3" s="130"/>
      <c r="AA3" s="130"/>
      <c r="AB3" s="130"/>
      <c r="AC3" s="130"/>
      <c r="AD3" s="130"/>
      <c r="AE3" s="130"/>
      <c r="AF3" s="130"/>
      <c r="AG3" s="130"/>
      <c r="AH3" s="130"/>
      <c r="AI3" s="130"/>
      <c r="AJ3" s="130"/>
      <c r="AK3" s="130"/>
    </row>
    <row r="4" spans="1:37" s="7" customFormat="1" ht="16.5" customHeight="1" x14ac:dyDescent="0.3">
      <c r="A4" s="3" t="s">
        <v>0</v>
      </c>
      <c r="B4" s="4" t="s">
        <v>0</v>
      </c>
      <c r="C4" s="5" t="s">
        <v>0</v>
      </c>
      <c r="D4" s="120" t="s">
        <v>3</v>
      </c>
      <c r="E4" s="120"/>
      <c r="F4" s="120"/>
      <c r="G4" s="120" t="s">
        <v>4</v>
      </c>
      <c r="H4" s="120"/>
      <c r="I4" s="120"/>
      <c r="J4" s="121" t="s">
        <v>5</v>
      </c>
      <c r="K4" s="122"/>
      <c r="L4" s="122"/>
      <c r="M4" s="123"/>
      <c r="N4" s="121" t="s">
        <v>6</v>
      </c>
      <c r="O4" s="124"/>
      <c r="P4" s="124"/>
      <c r="Q4" s="125"/>
      <c r="R4" s="121" t="s">
        <v>7</v>
      </c>
      <c r="S4" s="124"/>
      <c r="T4" s="124"/>
      <c r="U4" s="125"/>
      <c r="V4" s="121" t="s">
        <v>8</v>
      </c>
      <c r="W4" s="126"/>
      <c r="X4" s="126"/>
      <c r="Y4" s="127"/>
      <c r="Z4" s="121" t="s">
        <v>9</v>
      </c>
      <c r="AA4" s="122"/>
      <c r="AB4" s="122"/>
      <c r="AC4" s="123"/>
      <c r="AD4" s="121" t="s">
        <v>10</v>
      </c>
      <c r="AE4" s="122"/>
      <c r="AF4" s="122"/>
      <c r="AG4" s="122"/>
      <c r="AH4" s="122"/>
      <c r="AI4" s="122"/>
      <c r="AJ4" s="123"/>
      <c r="AK4" s="6"/>
    </row>
    <row r="5" spans="1:37" s="7" customFormat="1" ht="81.75" customHeight="1" x14ac:dyDescent="0.3">
      <c r="A5" s="8" t="s">
        <v>0</v>
      </c>
      <c r="B5" s="9" t="s">
        <v>11</v>
      </c>
      <c r="C5" s="10" t="s">
        <v>12</v>
      </c>
      <c r="D5" s="11" t="s">
        <v>13</v>
      </c>
      <c r="E5" s="12" t="s">
        <v>14</v>
      </c>
      <c r="F5" s="13" t="s">
        <v>15</v>
      </c>
      <c r="G5" s="11" t="s">
        <v>13</v>
      </c>
      <c r="H5" s="12" t="s">
        <v>14</v>
      </c>
      <c r="I5" s="13" t="s">
        <v>15</v>
      </c>
      <c r="J5" s="11" t="s">
        <v>13</v>
      </c>
      <c r="K5" s="12" t="s">
        <v>14</v>
      </c>
      <c r="L5" s="12" t="s">
        <v>15</v>
      </c>
      <c r="M5" s="13" t="s">
        <v>16</v>
      </c>
      <c r="N5" s="11" t="s">
        <v>13</v>
      </c>
      <c r="O5" s="12" t="s">
        <v>14</v>
      </c>
      <c r="P5" s="14" t="s">
        <v>15</v>
      </c>
      <c r="Q5" s="15" t="s">
        <v>17</v>
      </c>
      <c r="R5" s="12" t="s">
        <v>13</v>
      </c>
      <c r="S5" s="12" t="s">
        <v>14</v>
      </c>
      <c r="T5" s="14" t="s">
        <v>15</v>
      </c>
      <c r="U5" s="15" t="s">
        <v>18</v>
      </c>
      <c r="V5" s="12" t="s">
        <v>13</v>
      </c>
      <c r="W5" s="12" t="s">
        <v>14</v>
      </c>
      <c r="X5" s="14" t="s">
        <v>15</v>
      </c>
      <c r="Y5" s="15" t="s">
        <v>19</v>
      </c>
      <c r="Z5" s="11" t="s">
        <v>13</v>
      </c>
      <c r="AA5" s="12" t="s">
        <v>14</v>
      </c>
      <c r="AB5" s="12" t="s">
        <v>15</v>
      </c>
      <c r="AC5" s="13" t="s">
        <v>20</v>
      </c>
      <c r="AD5" s="11" t="s">
        <v>13</v>
      </c>
      <c r="AE5" s="12" t="s">
        <v>14</v>
      </c>
      <c r="AF5" s="12" t="s">
        <v>15</v>
      </c>
      <c r="AG5" s="12" t="s">
        <v>0</v>
      </c>
      <c r="AH5" s="12" t="s">
        <v>0</v>
      </c>
      <c r="AI5" s="12" t="s">
        <v>0</v>
      </c>
      <c r="AJ5" s="16" t="s">
        <v>20</v>
      </c>
      <c r="AK5" s="17" t="s">
        <v>21</v>
      </c>
    </row>
    <row r="6" spans="1:37" s="7" customFormat="1" ht="13" x14ac:dyDescent="0.3">
      <c r="A6" s="3" t="s">
        <v>0</v>
      </c>
      <c r="B6" s="18"/>
      <c r="C6" s="19"/>
      <c r="D6" s="20"/>
      <c r="E6" s="21"/>
      <c r="F6" s="22"/>
      <c r="G6" s="23"/>
      <c r="H6" s="21"/>
      <c r="I6" s="24"/>
      <c r="J6" s="23"/>
      <c r="K6" s="21"/>
      <c r="L6" s="21"/>
      <c r="M6" s="22"/>
      <c r="N6" s="20"/>
      <c r="O6" s="25"/>
      <c r="P6" s="21"/>
      <c r="Q6" s="22"/>
      <c r="R6" s="20"/>
      <c r="S6" s="21"/>
      <c r="T6" s="21"/>
      <c r="U6" s="22"/>
      <c r="V6" s="20"/>
      <c r="W6" s="21"/>
      <c r="X6" s="21"/>
      <c r="Y6" s="22"/>
      <c r="Z6" s="23"/>
      <c r="AA6" s="21"/>
      <c r="AB6" s="21"/>
      <c r="AC6" s="22"/>
      <c r="AD6" s="23"/>
      <c r="AE6" s="21"/>
      <c r="AF6" s="21"/>
      <c r="AG6" s="21"/>
      <c r="AH6" s="21"/>
      <c r="AI6" s="21"/>
      <c r="AJ6" s="22"/>
      <c r="AK6" s="22"/>
    </row>
    <row r="7" spans="1:37" s="7" customFormat="1" ht="13" x14ac:dyDescent="0.3">
      <c r="A7" s="26" t="s">
        <v>0</v>
      </c>
      <c r="B7" s="27" t="s">
        <v>43</v>
      </c>
      <c r="C7" s="19"/>
      <c r="D7" s="28"/>
      <c r="E7" s="29"/>
      <c r="F7" s="30"/>
      <c r="G7" s="23"/>
      <c r="H7" s="29"/>
      <c r="I7" s="24"/>
      <c r="J7" s="23"/>
      <c r="K7" s="29"/>
      <c r="L7" s="29"/>
      <c r="M7" s="30"/>
      <c r="N7" s="28"/>
      <c r="P7" s="29"/>
      <c r="Q7" s="30"/>
      <c r="R7" s="28"/>
      <c r="S7" s="29"/>
      <c r="T7" s="29"/>
      <c r="U7" s="30"/>
      <c r="V7" s="28"/>
      <c r="W7" s="29"/>
      <c r="X7" s="29"/>
      <c r="Y7" s="30"/>
      <c r="Z7" s="23"/>
      <c r="AA7" s="29"/>
      <c r="AB7" s="29"/>
      <c r="AC7" s="30"/>
      <c r="AD7" s="23"/>
      <c r="AE7" s="29"/>
      <c r="AF7" s="29"/>
      <c r="AG7" s="29"/>
      <c r="AH7" s="29"/>
      <c r="AI7" s="29"/>
      <c r="AJ7" s="30"/>
      <c r="AK7" s="30"/>
    </row>
    <row r="8" spans="1:37" s="7" customFormat="1" ht="13" x14ac:dyDescent="0.3">
      <c r="A8" s="26" t="s">
        <v>0</v>
      </c>
      <c r="B8" s="24"/>
      <c r="C8" s="19"/>
      <c r="D8" s="28"/>
      <c r="E8" s="29"/>
      <c r="F8" s="30"/>
      <c r="G8" s="23"/>
      <c r="H8" s="29"/>
      <c r="I8" s="24"/>
      <c r="J8" s="23"/>
      <c r="K8" s="29"/>
      <c r="L8" s="29"/>
      <c r="M8" s="30"/>
      <c r="N8" s="28"/>
      <c r="P8" s="29"/>
      <c r="Q8" s="30"/>
      <c r="R8" s="28"/>
      <c r="S8" s="29"/>
      <c r="T8" s="29"/>
      <c r="U8" s="30"/>
      <c r="V8" s="28"/>
      <c r="W8" s="29"/>
      <c r="X8" s="29"/>
      <c r="Y8" s="30"/>
      <c r="Z8" s="23"/>
      <c r="AA8" s="29"/>
      <c r="AB8" s="29"/>
      <c r="AC8" s="30"/>
      <c r="AD8" s="23"/>
      <c r="AE8" s="29"/>
      <c r="AF8" s="29"/>
      <c r="AG8" s="29"/>
      <c r="AH8" s="29"/>
      <c r="AI8" s="29"/>
      <c r="AJ8" s="30"/>
      <c r="AK8" s="30"/>
    </row>
    <row r="9" spans="1:37" s="7" customFormat="1" ht="13" x14ac:dyDescent="0.3">
      <c r="A9" s="23" t="s">
        <v>23</v>
      </c>
      <c r="B9" s="31" t="s">
        <v>44</v>
      </c>
      <c r="C9" s="32" t="s">
        <v>45</v>
      </c>
      <c r="D9" s="64">
        <v>10953568905</v>
      </c>
      <c r="E9" s="65">
        <v>1159708535</v>
      </c>
      <c r="F9" s="66">
        <f>$D9       +$E9</f>
        <v>12113277440</v>
      </c>
      <c r="G9" s="64">
        <v>11029398362</v>
      </c>
      <c r="H9" s="65">
        <v>1256224746</v>
      </c>
      <c r="I9" s="67">
        <f>$G9       +$H9</f>
        <v>12285623108</v>
      </c>
      <c r="J9" s="64">
        <v>3064923077</v>
      </c>
      <c r="K9" s="65">
        <v>118909850</v>
      </c>
      <c r="L9" s="65">
        <f>$J9       +$K9</f>
        <v>3183832927</v>
      </c>
      <c r="M9" s="90">
        <f>IF(($F9       =0),0,($L9       /$F9       ))</f>
        <v>0.26283827335502685</v>
      </c>
      <c r="N9" s="100">
        <v>2848808606</v>
      </c>
      <c r="O9" s="101">
        <v>374188417</v>
      </c>
      <c r="P9" s="102">
        <f>$N9       +$O9</f>
        <v>3222997023</v>
      </c>
      <c r="Q9" s="90">
        <f>IF(($F9       =0),0,($P9       /$F9       ))</f>
        <v>0.26607142773409476</v>
      </c>
      <c r="R9" s="100">
        <v>0</v>
      </c>
      <c r="S9" s="102">
        <v>0</v>
      </c>
      <c r="T9" s="102">
        <f>$R9       +$S9</f>
        <v>0</v>
      </c>
      <c r="U9" s="90">
        <f>IF(($I9       =0),0,($T9       /$I9       ))</f>
        <v>0</v>
      </c>
      <c r="V9" s="100">
        <v>0</v>
      </c>
      <c r="W9" s="102">
        <v>0</v>
      </c>
      <c r="X9" s="102">
        <f>$V9       +$W9</f>
        <v>0</v>
      </c>
      <c r="Y9" s="90">
        <f>IF(($I9       =0),0,($X9       /$I9       ))</f>
        <v>0</v>
      </c>
      <c r="Z9" s="64">
        <f>$J9       +$N9</f>
        <v>5913731683</v>
      </c>
      <c r="AA9" s="65">
        <f>$K9       +$O9</f>
        <v>493098267</v>
      </c>
      <c r="AB9" s="65">
        <f>$Z9       +$AA9</f>
        <v>6406829950</v>
      </c>
      <c r="AC9" s="90">
        <f>IF(($F9       =0),0,($AB9       /$F9       ))</f>
        <v>0.52890970108912161</v>
      </c>
      <c r="AD9" s="64">
        <v>2458745008</v>
      </c>
      <c r="AE9" s="65">
        <v>312929359</v>
      </c>
      <c r="AF9" s="65">
        <f>$AD9       +$AE9</f>
        <v>2771674367</v>
      </c>
      <c r="AG9" s="65">
        <v>11365926102</v>
      </c>
      <c r="AH9" s="65">
        <v>11727941372</v>
      </c>
      <c r="AI9" s="65">
        <v>5786020937</v>
      </c>
      <c r="AJ9" s="90">
        <f>IF(($AG9       =0),0,($AI9       /$AG9       ))</f>
        <v>0.5090672669411308</v>
      </c>
      <c r="AK9" s="90">
        <f>IF(($AF9       =0),0,(($P9       /$AF9       )-1))</f>
        <v>0.16283393943152924</v>
      </c>
    </row>
    <row r="10" spans="1:37" s="7" customFormat="1" ht="13" x14ac:dyDescent="0.3">
      <c r="A10" s="23" t="s">
        <v>23</v>
      </c>
      <c r="B10" s="31" t="s">
        <v>46</v>
      </c>
      <c r="C10" s="32" t="s">
        <v>47</v>
      </c>
      <c r="D10" s="64">
        <v>71161511559</v>
      </c>
      <c r="E10" s="65">
        <v>12937677817</v>
      </c>
      <c r="F10" s="67">
        <f t="shared" ref="F10:F17" si="0">$D10      +$E10</f>
        <v>84099189376</v>
      </c>
      <c r="G10" s="64">
        <v>71261220294</v>
      </c>
      <c r="H10" s="65">
        <v>13676014093</v>
      </c>
      <c r="I10" s="67">
        <f t="shared" ref="I10:I17" si="1">$G10      +$H10</f>
        <v>84937234387</v>
      </c>
      <c r="J10" s="64">
        <v>18845091882</v>
      </c>
      <c r="K10" s="65">
        <v>1817080435</v>
      </c>
      <c r="L10" s="65">
        <f t="shared" ref="L10:L17" si="2">$J10      +$K10</f>
        <v>20662172317</v>
      </c>
      <c r="M10" s="90">
        <f t="shared" ref="M10:M17" si="3">IF(($F10      =0),0,($L10      /$F10      ))</f>
        <v>0.24568812696423581</v>
      </c>
      <c r="N10" s="100">
        <v>18779300445</v>
      </c>
      <c r="O10" s="101">
        <v>3272580207</v>
      </c>
      <c r="P10" s="102">
        <f t="shared" ref="P10:P17" si="4">$N10      +$O10</f>
        <v>22051880652</v>
      </c>
      <c r="Q10" s="90">
        <f t="shared" ref="Q10:Q17" si="5">IF(($F10      =0),0,($P10      /$F10      ))</f>
        <v>0.26221276109342745</v>
      </c>
      <c r="R10" s="100">
        <v>0</v>
      </c>
      <c r="S10" s="102">
        <v>0</v>
      </c>
      <c r="T10" s="102">
        <f t="shared" ref="T10:T17" si="6">$R10      +$S10</f>
        <v>0</v>
      </c>
      <c r="U10" s="90">
        <f t="shared" ref="U10:U17" si="7">IF(($I10      =0),0,($T10      /$I10      ))</f>
        <v>0</v>
      </c>
      <c r="V10" s="100">
        <v>0</v>
      </c>
      <c r="W10" s="102">
        <v>0</v>
      </c>
      <c r="X10" s="102">
        <f t="shared" ref="X10:X17" si="8">$V10      +$W10</f>
        <v>0</v>
      </c>
      <c r="Y10" s="90">
        <f t="shared" ref="Y10:Y17" si="9">IF(($I10      =0),0,($X10      /$I10      ))</f>
        <v>0</v>
      </c>
      <c r="Z10" s="64">
        <f t="shared" ref="Z10:Z17" si="10">$J10      +$N10</f>
        <v>37624392327</v>
      </c>
      <c r="AA10" s="65">
        <f t="shared" ref="AA10:AA17" si="11">$K10      +$O10</f>
        <v>5089660642</v>
      </c>
      <c r="AB10" s="65">
        <f t="shared" ref="AB10:AB17" si="12">$Z10      +$AA10</f>
        <v>42714052969</v>
      </c>
      <c r="AC10" s="90">
        <f t="shared" ref="AC10:AC17" si="13">IF(($F10      =0),0,($AB10      /$F10      ))</f>
        <v>0.50790088805766331</v>
      </c>
      <c r="AD10" s="64">
        <v>16873683949</v>
      </c>
      <c r="AE10" s="65">
        <v>2831053816</v>
      </c>
      <c r="AF10" s="65">
        <f t="shared" ref="AF10:AF17" si="14">$AD10      +$AE10</f>
        <v>19704737765</v>
      </c>
      <c r="AG10" s="65">
        <v>76354180680</v>
      </c>
      <c r="AH10" s="65">
        <v>77081887337</v>
      </c>
      <c r="AI10" s="65">
        <v>38469623279</v>
      </c>
      <c r="AJ10" s="90">
        <f t="shared" ref="AJ10:AJ17" si="15">IF(($AG10      =0),0,($AI10      /$AG10      ))</f>
        <v>0.5038312628908429</v>
      </c>
      <c r="AK10" s="90">
        <f t="shared" ref="AK10:AK17" si="16">IF(($AF10      =0),0,(($P10      /$AF10      )-1))</f>
        <v>0.11911566218196756</v>
      </c>
    </row>
    <row r="11" spans="1:37" s="7" customFormat="1" ht="13" x14ac:dyDescent="0.3">
      <c r="A11" s="23" t="s">
        <v>23</v>
      </c>
      <c r="B11" s="31" t="s">
        <v>48</v>
      </c>
      <c r="C11" s="32" t="s">
        <v>49</v>
      </c>
      <c r="D11" s="64">
        <v>65495404835</v>
      </c>
      <c r="E11" s="65">
        <v>3197115099</v>
      </c>
      <c r="F11" s="67">
        <f t="shared" si="0"/>
        <v>68692519934</v>
      </c>
      <c r="G11" s="64">
        <v>65495404835</v>
      </c>
      <c r="H11" s="65">
        <v>3197115099</v>
      </c>
      <c r="I11" s="67">
        <f t="shared" si="1"/>
        <v>68692519934</v>
      </c>
      <c r="J11" s="64">
        <v>18177798348</v>
      </c>
      <c r="K11" s="65">
        <v>137679154</v>
      </c>
      <c r="L11" s="65">
        <f t="shared" si="2"/>
        <v>18315477502</v>
      </c>
      <c r="M11" s="90">
        <f t="shared" si="3"/>
        <v>0.26662986770026154</v>
      </c>
      <c r="N11" s="100">
        <v>16364837326</v>
      </c>
      <c r="O11" s="101">
        <v>1217581037</v>
      </c>
      <c r="P11" s="102">
        <f t="shared" si="4"/>
        <v>17582418363</v>
      </c>
      <c r="Q11" s="90">
        <f t="shared" si="5"/>
        <v>0.25595826707031921</v>
      </c>
      <c r="R11" s="100">
        <v>0</v>
      </c>
      <c r="S11" s="102">
        <v>0</v>
      </c>
      <c r="T11" s="102">
        <f t="shared" si="6"/>
        <v>0</v>
      </c>
      <c r="U11" s="90">
        <f t="shared" si="7"/>
        <v>0</v>
      </c>
      <c r="V11" s="100">
        <v>0</v>
      </c>
      <c r="W11" s="102">
        <v>0</v>
      </c>
      <c r="X11" s="102">
        <f t="shared" si="8"/>
        <v>0</v>
      </c>
      <c r="Y11" s="90">
        <f t="shared" si="9"/>
        <v>0</v>
      </c>
      <c r="Z11" s="64">
        <f t="shared" si="10"/>
        <v>34542635674</v>
      </c>
      <c r="AA11" s="65">
        <f t="shared" si="11"/>
        <v>1355260191</v>
      </c>
      <c r="AB11" s="65">
        <f t="shared" si="12"/>
        <v>35897895865</v>
      </c>
      <c r="AC11" s="90">
        <f t="shared" si="13"/>
        <v>0.52258813477058075</v>
      </c>
      <c r="AD11" s="64">
        <v>14044238913</v>
      </c>
      <c r="AE11" s="65">
        <v>334597436</v>
      </c>
      <c r="AF11" s="65">
        <f t="shared" si="14"/>
        <v>14378836349</v>
      </c>
      <c r="AG11" s="65">
        <v>63583292870</v>
      </c>
      <c r="AH11" s="65">
        <v>63071804689</v>
      </c>
      <c r="AI11" s="65">
        <v>30784756670</v>
      </c>
      <c r="AJ11" s="90">
        <f t="shared" si="15"/>
        <v>0.48416424001413944</v>
      </c>
      <c r="AK11" s="90">
        <f t="shared" si="16"/>
        <v>0.22279841958301438</v>
      </c>
    </row>
    <row r="12" spans="1:37" s="7" customFormat="1" ht="13" x14ac:dyDescent="0.3">
      <c r="A12" s="23" t="s">
        <v>23</v>
      </c>
      <c r="B12" s="31" t="s">
        <v>50</v>
      </c>
      <c r="C12" s="32" t="s">
        <v>51</v>
      </c>
      <c r="D12" s="64">
        <v>60395849010</v>
      </c>
      <c r="E12" s="65">
        <v>7296796000</v>
      </c>
      <c r="F12" s="67">
        <f t="shared" si="0"/>
        <v>67692645010</v>
      </c>
      <c r="G12" s="64">
        <v>60389446635</v>
      </c>
      <c r="H12" s="65">
        <v>7296796000</v>
      </c>
      <c r="I12" s="67">
        <f t="shared" si="1"/>
        <v>67686242635</v>
      </c>
      <c r="J12" s="64">
        <v>17002418441</v>
      </c>
      <c r="K12" s="65">
        <v>682501393</v>
      </c>
      <c r="L12" s="65">
        <f t="shared" si="2"/>
        <v>17684919834</v>
      </c>
      <c r="M12" s="90">
        <f t="shared" si="3"/>
        <v>0.26125319569633404</v>
      </c>
      <c r="N12" s="100">
        <v>16110473646</v>
      </c>
      <c r="O12" s="101">
        <v>976833193</v>
      </c>
      <c r="P12" s="102">
        <f t="shared" si="4"/>
        <v>17087306839</v>
      </c>
      <c r="Q12" s="90">
        <f t="shared" si="5"/>
        <v>0.25242486589903157</v>
      </c>
      <c r="R12" s="100">
        <v>0</v>
      </c>
      <c r="S12" s="102">
        <v>0</v>
      </c>
      <c r="T12" s="102">
        <f t="shared" si="6"/>
        <v>0</v>
      </c>
      <c r="U12" s="90">
        <f t="shared" si="7"/>
        <v>0</v>
      </c>
      <c r="V12" s="100">
        <v>0</v>
      </c>
      <c r="W12" s="102">
        <v>0</v>
      </c>
      <c r="X12" s="102">
        <f t="shared" si="8"/>
        <v>0</v>
      </c>
      <c r="Y12" s="90">
        <f t="shared" si="9"/>
        <v>0</v>
      </c>
      <c r="Z12" s="64">
        <f t="shared" si="10"/>
        <v>33112892087</v>
      </c>
      <c r="AA12" s="65">
        <f t="shared" si="11"/>
        <v>1659334586</v>
      </c>
      <c r="AB12" s="65">
        <f t="shared" si="12"/>
        <v>34772226673</v>
      </c>
      <c r="AC12" s="90">
        <f t="shared" si="13"/>
        <v>0.51367806159536566</v>
      </c>
      <c r="AD12" s="64">
        <v>14875072321</v>
      </c>
      <c r="AE12" s="65">
        <v>1145069750</v>
      </c>
      <c r="AF12" s="65">
        <f t="shared" si="14"/>
        <v>16020142071</v>
      </c>
      <c r="AG12" s="65">
        <v>63741421310</v>
      </c>
      <c r="AH12" s="65">
        <v>63866552797</v>
      </c>
      <c r="AI12" s="65">
        <v>32397411348</v>
      </c>
      <c r="AJ12" s="90">
        <f t="shared" si="15"/>
        <v>0.50826308359894334</v>
      </c>
      <c r="AK12" s="90">
        <f t="shared" si="16"/>
        <v>6.6613939081838991E-2</v>
      </c>
    </row>
    <row r="13" spans="1:37" s="7" customFormat="1" ht="13" x14ac:dyDescent="0.3">
      <c r="A13" s="23" t="s">
        <v>23</v>
      </c>
      <c r="B13" s="31" t="s">
        <v>52</v>
      </c>
      <c r="C13" s="32" t="s">
        <v>53</v>
      </c>
      <c r="D13" s="64">
        <v>84820301496</v>
      </c>
      <c r="E13" s="65">
        <v>8700420163</v>
      </c>
      <c r="F13" s="67">
        <f t="shared" si="0"/>
        <v>93520721659</v>
      </c>
      <c r="G13" s="64">
        <v>84820301496</v>
      </c>
      <c r="H13" s="65">
        <v>8700420163</v>
      </c>
      <c r="I13" s="67">
        <f t="shared" si="1"/>
        <v>93520721659</v>
      </c>
      <c r="J13" s="64">
        <v>24573156673</v>
      </c>
      <c r="K13" s="65">
        <v>712504000</v>
      </c>
      <c r="L13" s="65">
        <f t="shared" si="2"/>
        <v>25285660673</v>
      </c>
      <c r="M13" s="90">
        <f t="shared" si="3"/>
        <v>0.27037495246452287</v>
      </c>
      <c r="N13" s="100">
        <v>23993560323</v>
      </c>
      <c r="O13" s="101">
        <v>1508931000</v>
      </c>
      <c r="P13" s="102">
        <f t="shared" si="4"/>
        <v>25502491323</v>
      </c>
      <c r="Q13" s="90">
        <f t="shared" si="5"/>
        <v>0.27269348301212298</v>
      </c>
      <c r="R13" s="100">
        <v>0</v>
      </c>
      <c r="S13" s="102">
        <v>0</v>
      </c>
      <c r="T13" s="102">
        <f t="shared" si="6"/>
        <v>0</v>
      </c>
      <c r="U13" s="90">
        <f t="shared" si="7"/>
        <v>0</v>
      </c>
      <c r="V13" s="100">
        <v>0</v>
      </c>
      <c r="W13" s="102">
        <v>0</v>
      </c>
      <c r="X13" s="102">
        <f t="shared" si="8"/>
        <v>0</v>
      </c>
      <c r="Y13" s="90">
        <f t="shared" si="9"/>
        <v>0</v>
      </c>
      <c r="Z13" s="64">
        <f t="shared" si="10"/>
        <v>48566716996</v>
      </c>
      <c r="AA13" s="65">
        <f t="shared" si="11"/>
        <v>2221435000</v>
      </c>
      <c r="AB13" s="65">
        <f t="shared" si="12"/>
        <v>50788151996</v>
      </c>
      <c r="AC13" s="90">
        <f t="shared" si="13"/>
        <v>0.54306843547664585</v>
      </c>
      <c r="AD13" s="64">
        <v>21432834578</v>
      </c>
      <c r="AE13" s="65">
        <v>1299509868</v>
      </c>
      <c r="AF13" s="65">
        <f t="shared" si="14"/>
        <v>22732344446</v>
      </c>
      <c r="AG13" s="65">
        <v>83783677404</v>
      </c>
      <c r="AH13" s="65">
        <v>85047422319</v>
      </c>
      <c r="AI13" s="65">
        <v>46719104362</v>
      </c>
      <c r="AJ13" s="90">
        <f t="shared" si="15"/>
        <v>0.55761582458028436</v>
      </c>
      <c r="AK13" s="90">
        <f t="shared" si="16"/>
        <v>0.12185926900678457</v>
      </c>
    </row>
    <row r="14" spans="1:37" s="7" customFormat="1" ht="13" x14ac:dyDescent="0.3">
      <c r="A14" s="23" t="s">
        <v>23</v>
      </c>
      <c r="B14" s="31" t="s">
        <v>54</v>
      </c>
      <c r="C14" s="32" t="s">
        <v>55</v>
      </c>
      <c r="D14" s="64">
        <v>11640586868</v>
      </c>
      <c r="E14" s="65">
        <v>1343987464</v>
      </c>
      <c r="F14" s="67">
        <f t="shared" si="0"/>
        <v>12984574332</v>
      </c>
      <c r="G14" s="64">
        <v>11640586868</v>
      </c>
      <c r="H14" s="65">
        <v>1343987464</v>
      </c>
      <c r="I14" s="67">
        <f t="shared" si="1"/>
        <v>12984574332</v>
      </c>
      <c r="J14" s="64">
        <v>3230436845</v>
      </c>
      <c r="K14" s="65">
        <v>104526439</v>
      </c>
      <c r="L14" s="65">
        <f t="shared" si="2"/>
        <v>3334963284</v>
      </c>
      <c r="M14" s="90">
        <f t="shared" si="3"/>
        <v>0.2568404014432038</v>
      </c>
      <c r="N14" s="100">
        <v>2572519387</v>
      </c>
      <c r="O14" s="101">
        <v>302537509</v>
      </c>
      <c r="P14" s="102">
        <f t="shared" si="4"/>
        <v>2875056896</v>
      </c>
      <c r="Q14" s="90">
        <f t="shared" si="5"/>
        <v>0.22142095863046735</v>
      </c>
      <c r="R14" s="100">
        <v>0</v>
      </c>
      <c r="S14" s="102">
        <v>0</v>
      </c>
      <c r="T14" s="102">
        <f t="shared" si="6"/>
        <v>0</v>
      </c>
      <c r="U14" s="90">
        <f t="shared" si="7"/>
        <v>0</v>
      </c>
      <c r="V14" s="100">
        <v>0</v>
      </c>
      <c r="W14" s="102">
        <v>0</v>
      </c>
      <c r="X14" s="102">
        <f t="shared" si="8"/>
        <v>0</v>
      </c>
      <c r="Y14" s="90">
        <f t="shared" si="9"/>
        <v>0</v>
      </c>
      <c r="Z14" s="64">
        <f t="shared" si="10"/>
        <v>5802956232</v>
      </c>
      <c r="AA14" s="65">
        <f t="shared" si="11"/>
        <v>407063948</v>
      </c>
      <c r="AB14" s="65">
        <f t="shared" si="12"/>
        <v>6210020180</v>
      </c>
      <c r="AC14" s="90">
        <f t="shared" si="13"/>
        <v>0.47826136007367115</v>
      </c>
      <c r="AD14" s="64">
        <v>2717099292</v>
      </c>
      <c r="AE14" s="65">
        <v>226400439</v>
      </c>
      <c r="AF14" s="65">
        <f t="shared" si="14"/>
        <v>2943499731</v>
      </c>
      <c r="AG14" s="65">
        <v>12000005710</v>
      </c>
      <c r="AH14" s="65">
        <v>12183180484</v>
      </c>
      <c r="AI14" s="65">
        <v>5784616807</v>
      </c>
      <c r="AJ14" s="90">
        <f t="shared" si="15"/>
        <v>0.48205117120731772</v>
      </c>
      <c r="AK14" s="90">
        <f t="shared" si="16"/>
        <v>-2.3252196791180846E-2</v>
      </c>
    </row>
    <row r="15" spans="1:37" s="7" customFormat="1" ht="13" x14ac:dyDescent="0.3">
      <c r="A15" s="23" t="s">
        <v>23</v>
      </c>
      <c r="B15" s="31" t="s">
        <v>56</v>
      </c>
      <c r="C15" s="32" t="s">
        <v>57</v>
      </c>
      <c r="D15" s="64">
        <v>19555749200</v>
      </c>
      <c r="E15" s="65">
        <v>2091286000</v>
      </c>
      <c r="F15" s="67">
        <f t="shared" si="0"/>
        <v>21647035200</v>
      </c>
      <c r="G15" s="64">
        <v>19555749200</v>
      </c>
      <c r="H15" s="65">
        <v>2091286000</v>
      </c>
      <c r="I15" s="67">
        <f t="shared" si="1"/>
        <v>21647035200</v>
      </c>
      <c r="J15" s="64">
        <v>7018760036</v>
      </c>
      <c r="K15" s="65">
        <v>84255285</v>
      </c>
      <c r="L15" s="65">
        <f t="shared" si="2"/>
        <v>7103015321</v>
      </c>
      <c r="M15" s="90">
        <f t="shared" si="3"/>
        <v>0.32812878324325911</v>
      </c>
      <c r="N15" s="100">
        <v>0</v>
      </c>
      <c r="O15" s="101">
        <v>0</v>
      </c>
      <c r="P15" s="102">
        <f t="shared" si="4"/>
        <v>0</v>
      </c>
      <c r="Q15" s="90">
        <f t="shared" si="5"/>
        <v>0</v>
      </c>
      <c r="R15" s="100">
        <v>0</v>
      </c>
      <c r="S15" s="102">
        <v>0</v>
      </c>
      <c r="T15" s="102">
        <f t="shared" si="6"/>
        <v>0</v>
      </c>
      <c r="U15" s="90">
        <f t="shared" si="7"/>
        <v>0</v>
      </c>
      <c r="V15" s="100">
        <v>0</v>
      </c>
      <c r="W15" s="102">
        <v>0</v>
      </c>
      <c r="X15" s="102">
        <f t="shared" si="8"/>
        <v>0</v>
      </c>
      <c r="Y15" s="90">
        <f t="shared" si="9"/>
        <v>0</v>
      </c>
      <c r="Z15" s="64">
        <f t="shared" si="10"/>
        <v>7018760036</v>
      </c>
      <c r="AA15" s="65">
        <f t="shared" si="11"/>
        <v>84255285</v>
      </c>
      <c r="AB15" s="65">
        <f t="shared" si="12"/>
        <v>7103015321</v>
      </c>
      <c r="AC15" s="90">
        <f t="shared" si="13"/>
        <v>0.32812878324325911</v>
      </c>
      <c r="AD15" s="64">
        <v>3549277089</v>
      </c>
      <c r="AE15" s="65">
        <v>316078011</v>
      </c>
      <c r="AF15" s="65">
        <f t="shared" si="14"/>
        <v>3865355100</v>
      </c>
      <c r="AG15" s="65">
        <v>20026347580</v>
      </c>
      <c r="AH15" s="65">
        <v>19829049895</v>
      </c>
      <c r="AI15" s="65">
        <v>11005911420</v>
      </c>
      <c r="AJ15" s="90">
        <f t="shared" si="15"/>
        <v>0.54957157694553505</v>
      </c>
      <c r="AK15" s="90">
        <f t="shared" si="16"/>
        <v>-1</v>
      </c>
    </row>
    <row r="16" spans="1:37" s="7" customFormat="1" ht="13" x14ac:dyDescent="0.3">
      <c r="A16" s="23" t="s">
        <v>23</v>
      </c>
      <c r="B16" s="31" t="s">
        <v>58</v>
      </c>
      <c r="C16" s="32" t="s">
        <v>59</v>
      </c>
      <c r="D16" s="64">
        <v>53380626144</v>
      </c>
      <c r="E16" s="65">
        <v>2459328252</v>
      </c>
      <c r="F16" s="67">
        <f t="shared" si="0"/>
        <v>55839954396</v>
      </c>
      <c r="G16" s="64">
        <v>53380626144</v>
      </c>
      <c r="H16" s="65">
        <v>2459328252</v>
      </c>
      <c r="I16" s="67">
        <f t="shared" si="1"/>
        <v>55839954396</v>
      </c>
      <c r="J16" s="64">
        <v>14478023180</v>
      </c>
      <c r="K16" s="65">
        <v>443827692</v>
      </c>
      <c r="L16" s="65">
        <f t="shared" si="2"/>
        <v>14921850872</v>
      </c>
      <c r="M16" s="90">
        <f t="shared" si="3"/>
        <v>0.26722534130631204</v>
      </c>
      <c r="N16" s="100">
        <v>13142658044</v>
      </c>
      <c r="O16" s="101">
        <v>685581791</v>
      </c>
      <c r="P16" s="102">
        <f t="shared" si="4"/>
        <v>13828239835</v>
      </c>
      <c r="Q16" s="90">
        <f t="shared" si="5"/>
        <v>0.24764060043699754</v>
      </c>
      <c r="R16" s="100">
        <v>0</v>
      </c>
      <c r="S16" s="102">
        <v>0</v>
      </c>
      <c r="T16" s="102">
        <f t="shared" si="6"/>
        <v>0</v>
      </c>
      <c r="U16" s="90">
        <f t="shared" si="7"/>
        <v>0</v>
      </c>
      <c r="V16" s="100">
        <v>0</v>
      </c>
      <c r="W16" s="102">
        <v>0</v>
      </c>
      <c r="X16" s="102">
        <f t="shared" si="8"/>
        <v>0</v>
      </c>
      <c r="Y16" s="90">
        <f t="shared" si="9"/>
        <v>0</v>
      </c>
      <c r="Z16" s="64">
        <f t="shared" si="10"/>
        <v>27620681224</v>
      </c>
      <c r="AA16" s="65">
        <f t="shared" si="11"/>
        <v>1129409483</v>
      </c>
      <c r="AB16" s="65">
        <f t="shared" si="12"/>
        <v>28750090707</v>
      </c>
      <c r="AC16" s="90">
        <f t="shared" si="13"/>
        <v>0.51486594174330957</v>
      </c>
      <c r="AD16" s="64">
        <v>14335444713</v>
      </c>
      <c r="AE16" s="65">
        <v>-19816564</v>
      </c>
      <c r="AF16" s="65">
        <f t="shared" si="14"/>
        <v>14315628149</v>
      </c>
      <c r="AG16" s="65">
        <v>50751811546</v>
      </c>
      <c r="AH16" s="65">
        <v>51463640291</v>
      </c>
      <c r="AI16" s="65">
        <v>26488415102</v>
      </c>
      <c r="AJ16" s="90">
        <f t="shared" si="15"/>
        <v>0.52192058362274718</v>
      </c>
      <c r="AK16" s="90">
        <f t="shared" si="16"/>
        <v>-3.4045890891210795E-2</v>
      </c>
    </row>
    <row r="17" spans="1:37" s="7" customFormat="1" ht="13" x14ac:dyDescent="0.3">
      <c r="A17" s="23" t="s">
        <v>0</v>
      </c>
      <c r="B17" s="40" t="s">
        <v>100</v>
      </c>
      <c r="C17" s="32" t="s">
        <v>0</v>
      </c>
      <c r="D17" s="68">
        <f>SUM(D9:D16)</f>
        <v>377403598017</v>
      </c>
      <c r="E17" s="69">
        <f>SUM(E9:E16)</f>
        <v>39186319330</v>
      </c>
      <c r="F17" s="70">
        <f t="shared" si="0"/>
        <v>416589917347</v>
      </c>
      <c r="G17" s="68">
        <f>SUM(G9:G16)</f>
        <v>377572733834</v>
      </c>
      <c r="H17" s="69">
        <f>SUM(H9:H16)</f>
        <v>40021171817</v>
      </c>
      <c r="I17" s="70">
        <f t="shared" si="1"/>
        <v>417593905651</v>
      </c>
      <c r="J17" s="68">
        <f>SUM(J9:J16)</f>
        <v>106390608482</v>
      </c>
      <c r="K17" s="69">
        <f>SUM(K9:K16)</f>
        <v>4101284248</v>
      </c>
      <c r="L17" s="69">
        <f t="shared" si="2"/>
        <v>110491892730</v>
      </c>
      <c r="M17" s="91">
        <f t="shared" si="3"/>
        <v>0.2652293973739297</v>
      </c>
      <c r="N17" s="106">
        <f>SUM(N9:N16)</f>
        <v>93812157777</v>
      </c>
      <c r="O17" s="107">
        <f>SUM(O9:O16)</f>
        <v>8338233154</v>
      </c>
      <c r="P17" s="108">
        <f t="shared" si="4"/>
        <v>102150390931</v>
      </c>
      <c r="Q17" s="91">
        <f t="shared" si="5"/>
        <v>0.24520610479853136</v>
      </c>
      <c r="R17" s="106">
        <f>SUM(R9:R16)</f>
        <v>0</v>
      </c>
      <c r="S17" s="108">
        <f>SUM(S9:S16)</f>
        <v>0</v>
      </c>
      <c r="T17" s="108">
        <f t="shared" si="6"/>
        <v>0</v>
      </c>
      <c r="U17" s="91">
        <f t="shared" si="7"/>
        <v>0</v>
      </c>
      <c r="V17" s="106">
        <f>SUM(V9:V16)</f>
        <v>0</v>
      </c>
      <c r="W17" s="108">
        <f>SUM(W9:W16)</f>
        <v>0</v>
      </c>
      <c r="X17" s="108">
        <f t="shared" si="8"/>
        <v>0</v>
      </c>
      <c r="Y17" s="91">
        <f t="shared" si="9"/>
        <v>0</v>
      </c>
      <c r="Z17" s="68">
        <f t="shared" si="10"/>
        <v>200202766259</v>
      </c>
      <c r="AA17" s="69">
        <f t="shared" si="11"/>
        <v>12439517402</v>
      </c>
      <c r="AB17" s="69">
        <f t="shared" si="12"/>
        <v>212642283661</v>
      </c>
      <c r="AC17" s="91">
        <f t="shared" si="13"/>
        <v>0.51043550217246103</v>
      </c>
      <c r="AD17" s="68">
        <f>SUM(AD9:AD16)</f>
        <v>90286395863</v>
      </c>
      <c r="AE17" s="69">
        <f>SUM(AE9:AE16)</f>
        <v>6445822115</v>
      </c>
      <c r="AF17" s="69">
        <f t="shared" si="14"/>
        <v>96732217978</v>
      </c>
      <c r="AG17" s="69">
        <f>SUM(AG9:AG16)</f>
        <v>381606663202</v>
      </c>
      <c r="AH17" s="69">
        <f>SUM(AH9:AH16)</f>
        <v>384271479184</v>
      </c>
      <c r="AI17" s="69">
        <f>SUM(AI9:AI16)</f>
        <v>197435859925</v>
      </c>
      <c r="AJ17" s="91">
        <f t="shared" si="15"/>
        <v>0.51738053593809796</v>
      </c>
      <c r="AK17" s="91">
        <f t="shared" si="16"/>
        <v>5.6012082285058939E-2</v>
      </c>
    </row>
    <row r="18" spans="1:37" s="7" customFormat="1" ht="13" x14ac:dyDescent="0.3">
      <c r="A18" s="36"/>
      <c r="B18" s="41"/>
      <c r="C18" s="42"/>
      <c r="D18" s="86"/>
      <c r="E18" s="87"/>
      <c r="F18" s="88"/>
      <c r="G18" s="86"/>
      <c r="H18" s="87"/>
      <c r="I18" s="88"/>
      <c r="J18" s="86"/>
      <c r="K18" s="87"/>
      <c r="L18" s="87"/>
      <c r="M18" s="98"/>
      <c r="N18" s="109"/>
      <c r="O18" s="110"/>
      <c r="P18" s="111"/>
      <c r="Q18" s="98"/>
      <c r="R18" s="109"/>
      <c r="S18" s="111"/>
      <c r="T18" s="111"/>
      <c r="U18" s="98"/>
      <c r="V18" s="109"/>
      <c r="W18" s="111"/>
      <c r="X18" s="111"/>
      <c r="Y18" s="98"/>
      <c r="Z18" s="86"/>
      <c r="AA18" s="87"/>
      <c r="AB18" s="87"/>
      <c r="AC18" s="98"/>
      <c r="AD18" s="86"/>
      <c r="AE18" s="87"/>
      <c r="AF18" s="87"/>
      <c r="AG18" s="87"/>
      <c r="AH18" s="87"/>
      <c r="AI18" s="87"/>
      <c r="AJ18" s="98"/>
      <c r="AK18" s="98"/>
    </row>
    <row r="19" spans="1:37" ht="13" x14ac:dyDescent="0.3">
      <c r="A19" s="43"/>
      <c r="B19" s="44"/>
      <c r="C19" s="45"/>
      <c r="D19" s="89"/>
      <c r="E19" s="89"/>
      <c r="F19" s="89"/>
      <c r="G19" s="89"/>
      <c r="H19" s="89"/>
      <c r="I19" s="89"/>
      <c r="J19" s="89"/>
      <c r="K19" s="89"/>
      <c r="L19" s="89"/>
      <c r="M19" s="99"/>
      <c r="N19" s="112"/>
      <c r="O19" s="112"/>
      <c r="P19" s="112"/>
      <c r="Q19" s="113"/>
      <c r="R19" s="112"/>
      <c r="S19" s="112"/>
      <c r="T19" s="112"/>
      <c r="U19" s="113"/>
      <c r="V19" s="112"/>
      <c r="W19" s="112"/>
      <c r="X19" s="112"/>
      <c r="Y19" s="113"/>
      <c r="Z19" s="89"/>
      <c r="AA19" s="89"/>
      <c r="AB19" s="89"/>
      <c r="AC19" s="99"/>
      <c r="AD19" s="89"/>
      <c r="AE19" s="89"/>
      <c r="AF19" s="89"/>
      <c r="AG19" s="89"/>
      <c r="AH19" s="89"/>
      <c r="AI19" s="89"/>
      <c r="AJ19" s="99"/>
      <c r="AK19" s="99"/>
    </row>
    <row r="20" spans="1:37" x14ac:dyDescent="0.25">
      <c r="D20" s="76"/>
      <c r="E20" s="76"/>
      <c r="F20" s="76"/>
      <c r="G20" s="76"/>
      <c r="H20" s="76"/>
      <c r="I20" s="76"/>
      <c r="J20" s="76"/>
      <c r="K20" s="76"/>
      <c r="L20" s="76"/>
      <c r="M20" s="94"/>
      <c r="N20" s="76"/>
      <c r="O20" s="76"/>
      <c r="P20" s="76"/>
      <c r="Q20" s="94"/>
      <c r="R20" s="76"/>
      <c r="S20" s="76"/>
      <c r="T20" s="76"/>
      <c r="U20" s="94"/>
      <c r="V20" s="76"/>
      <c r="W20" s="76"/>
      <c r="X20" s="76"/>
      <c r="Y20" s="94"/>
      <c r="Z20" s="76"/>
      <c r="AA20" s="76"/>
      <c r="AB20" s="76"/>
      <c r="AC20" s="94"/>
      <c r="AD20" s="76"/>
      <c r="AE20" s="76"/>
      <c r="AF20" s="76"/>
      <c r="AG20" s="76"/>
      <c r="AH20" s="76"/>
      <c r="AI20" s="76"/>
      <c r="AJ20" s="94"/>
      <c r="AK20" s="94"/>
    </row>
    <row r="21" spans="1:37" x14ac:dyDescent="0.25">
      <c r="D21" s="76"/>
      <c r="E21" s="76"/>
      <c r="F21" s="76"/>
      <c r="G21" s="76"/>
      <c r="H21" s="76"/>
      <c r="I21" s="76"/>
      <c r="J21" s="76"/>
      <c r="K21" s="76"/>
      <c r="L21" s="76"/>
      <c r="M21" s="94"/>
      <c r="N21" s="76"/>
      <c r="O21" s="76"/>
      <c r="P21" s="76"/>
      <c r="Q21" s="94"/>
      <c r="R21" s="76"/>
      <c r="S21" s="76"/>
      <c r="T21" s="76"/>
      <c r="U21" s="94"/>
      <c r="V21" s="76"/>
      <c r="W21" s="76"/>
      <c r="X21" s="76"/>
      <c r="Y21" s="94"/>
      <c r="Z21" s="76"/>
      <c r="AA21" s="76"/>
      <c r="AB21" s="76"/>
      <c r="AC21" s="94"/>
      <c r="AD21" s="76"/>
      <c r="AE21" s="76"/>
      <c r="AF21" s="76"/>
      <c r="AG21" s="76"/>
      <c r="AH21" s="76"/>
      <c r="AI21" s="76"/>
      <c r="AJ21" s="94"/>
      <c r="AK21" s="94"/>
    </row>
    <row r="22" spans="1:37" x14ac:dyDescent="0.25">
      <c r="D22" s="76"/>
      <c r="E22" s="76"/>
      <c r="F22" s="76"/>
      <c r="G22" s="76"/>
      <c r="H22" s="76"/>
      <c r="I22" s="76"/>
      <c r="J22" s="76"/>
      <c r="K22" s="76"/>
      <c r="L22" s="76"/>
      <c r="M22" s="94"/>
      <c r="N22" s="76"/>
      <c r="O22" s="76"/>
      <c r="P22" s="76"/>
      <c r="Q22" s="94"/>
      <c r="R22" s="76"/>
      <c r="S22" s="76"/>
      <c r="T22" s="76"/>
      <c r="U22" s="94"/>
      <c r="V22" s="76"/>
      <c r="W22" s="76"/>
      <c r="X22" s="76"/>
      <c r="Y22" s="94"/>
      <c r="Z22" s="76"/>
      <c r="AA22" s="76"/>
      <c r="AB22" s="76"/>
      <c r="AC22" s="94"/>
      <c r="AD22" s="76"/>
      <c r="AE22" s="76"/>
      <c r="AF22" s="76"/>
      <c r="AG22" s="76"/>
      <c r="AH22" s="76"/>
      <c r="AI22" s="76"/>
      <c r="AJ22" s="94"/>
      <c r="AK22" s="94"/>
    </row>
    <row r="23" spans="1:37" x14ac:dyDescent="0.25">
      <c r="D23" s="76"/>
      <c r="E23" s="76"/>
      <c r="F23" s="76"/>
      <c r="G23" s="76"/>
      <c r="H23" s="76"/>
      <c r="I23" s="76"/>
      <c r="J23" s="76"/>
      <c r="K23" s="76"/>
      <c r="L23" s="76"/>
      <c r="M23" s="94"/>
      <c r="N23" s="76"/>
      <c r="O23" s="76"/>
      <c r="P23" s="76"/>
      <c r="Q23" s="94"/>
      <c r="R23" s="76"/>
      <c r="S23" s="76"/>
      <c r="T23" s="76"/>
      <c r="U23" s="94"/>
      <c r="V23" s="76"/>
      <c r="W23" s="76"/>
      <c r="X23" s="76"/>
      <c r="Y23" s="94"/>
      <c r="Z23" s="76"/>
      <c r="AA23" s="76"/>
      <c r="AB23" s="76"/>
      <c r="AC23" s="94"/>
      <c r="AD23" s="76"/>
      <c r="AE23" s="76"/>
      <c r="AF23" s="76"/>
      <c r="AG23" s="76"/>
      <c r="AH23" s="76"/>
      <c r="AI23" s="76"/>
      <c r="AJ23" s="94"/>
      <c r="AK23" s="94"/>
    </row>
    <row r="24" spans="1:37" x14ac:dyDescent="0.25">
      <c r="D24" s="76"/>
      <c r="E24" s="76"/>
      <c r="F24" s="76"/>
      <c r="G24" s="76"/>
      <c r="H24" s="76"/>
      <c r="I24" s="76"/>
      <c r="J24" s="76"/>
      <c r="K24" s="76"/>
      <c r="L24" s="76"/>
      <c r="M24" s="94"/>
      <c r="N24" s="76"/>
      <c r="O24" s="76"/>
      <c r="P24" s="76"/>
      <c r="Q24" s="94"/>
      <c r="R24" s="76"/>
      <c r="S24" s="76"/>
      <c r="T24" s="76"/>
      <c r="U24" s="94"/>
      <c r="V24" s="76"/>
      <c r="W24" s="76"/>
      <c r="X24" s="76"/>
      <c r="Y24" s="94"/>
      <c r="Z24" s="76"/>
      <c r="AA24" s="76"/>
      <c r="AB24" s="76"/>
      <c r="AC24" s="94"/>
      <c r="AD24" s="76"/>
      <c r="AE24" s="76"/>
      <c r="AF24" s="76"/>
      <c r="AG24" s="76"/>
      <c r="AH24" s="76"/>
      <c r="AI24" s="76"/>
      <c r="AJ24" s="94"/>
      <c r="AK24" s="94"/>
    </row>
    <row r="25" spans="1:37" x14ac:dyDescent="0.25">
      <c r="D25" s="76"/>
      <c r="E25" s="76"/>
      <c r="F25" s="76"/>
      <c r="G25" s="76"/>
      <c r="H25" s="76"/>
      <c r="I25" s="76"/>
      <c r="J25" s="76"/>
      <c r="K25" s="76"/>
      <c r="L25" s="76"/>
      <c r="M25" s="94"/>
      <c r="N25" s="76"/>
      <c r="O25" s="76"/>
      <c r="P25" s="76"/>
      <c r="Q25" s="94"/>
      <c r="R25" s="76"/>
      <c r="S25" s="76"/>
      <c r="T25" s="76"/>
      <c r="U25" s="94"/>
      <c r="V25" s="76"/>
      <c r="W25" s="76"/>
      <c r="X25" s="76"/>
      <c r="Y25" s="94"/>
      <c r="Z25" s="76"/>
      <c r="AA25" s="76"/>
      <c r="AB25" s="76"/>
      <c r="AC25" s="94"/>
      <c r="AD25" s="76"/>
      <c r="AE25" s="76"/>
      <c r="AF25" s="76"/>
      <c r="AG25" s="76"/>
      <c r="AH25" s="76"/>
      <c r="AI25" s="76"/>
      <c r="AJ25" s="94"/>
      <c r="AK25" s="94"/>
    </row>
    <row r="26" spans="1:37" x14ac:dyDescent="0.25">
      <c r="D26" s="76"/>
      <c r="E26" s="76"/>
      <c r="F26" s="76"/>
      <c r="G26" s="76"/>
      <c r="H26" s="76"/>
      <c r="I26" s="76"/>
      <c r="J26" s="76"/>
      <c r="K26" s="76"/>
      <c r="L26" s="76"/>
      <c r="M26" s="94"/>
      <c r="N26" s="76"/>
      <c r="O26" s="76"/>
      <c r="P26" s="76"/>
      <c r="Q26" s="94"/>
      <c r="R26" s="76"/>
      <c r="S26" s="76"/>
      <c r="T26" s="76"/>
      <c r="U26" s="94"/>
      <c r="V26" s="76"/>
      <c r="W26" s="76"/>
      <c r="X26" s="76"/>
      <c r="Y26" s="94"/>
      <c r="Z26" s="76"/>
      <c r="AA26" s="76"/>
      <c r="AB26" s="76"/>
      <c r="AC26" s="94"/>
      <c r="AD26" s="76"/>
      <c r="AE26" s="76"/>
      <c r="AF26" s="76"/>
      <c r="AG26" s="76"/>
      <c r="AH26" s="76"/>
      <c r="AI26" s="76"/>
      <c r="AJ26" s="94"/>
      <c r="AK26" s="94"/>
    </row>
    <row r="27" spans="1:37" x14ac:dyDescent="0.25">
      <c r="D27" s="76"/>
      <c r="E27" s="76"/>
      <c r="F27" s="76"/>
      <c r="G27" s="76"/>
      <c r="H27" s="76"/>
      <c r="I27" s="76"/>
      <c r="J27" s="76"/>
      <c r="K27" s="76"/>
      <c r="L27" s="76"/>
      <c r="M27" s="94"/>
      <c r="N27" s="76"/>
      <c r="O27" s="76"/>
      <c r="P27" s="76"/>
      <c r="Q27" s="94"/>
      <c r="R27" s="76"/>
      <c r="S27" s="76"/>
      <c r="T27" s="76"/>
      <c r="U27" s="94"/>
      <c r="V27" s="76"/>
      <c r="W27" s="76"/>
      <c r="X27" s="76"/>
      <c r="Y27" s="94"/>
      <c r="Z27" s="76"/>
      <c r="AA27" s="76"/>
      <c r="AB27" s="76"/>
      <c r="AC27" s="94"/>
      <c r="AD27" s="76"/>
      <c r="AE27" s="76"/>
      <c r="AF27" s="76"/>
      <c r="AG27" s="76"/>
      <c r="AH27" s="76"/>
      <c r="AI27" s="76"/>
      <c r="AJ27" s="94"/>
      <c r="AK27" s="94"/>
    </row>
    <row r="28" spans="1:37" x14ac:dyDescent="0.25">
      <c r="D28" s="76"/>
      <c r="E28" s="76"/>
      <c r="F28" s="76"/>
      <c r="G28" s="76"/>
      <c r="H28" s="76"/>
      <c r="I28" s="76"/>
      <c r="J28" s="76"/>
      <c r="K28" s="76"/>
      <c r="L28" s="76"/>
      <c r="M28" s="94"/>
      <c r="N28" s="76"/>
      <c r="O28" s="76"/>
      <c r="P28" s="76"/>
      <c r="Q28" s="94"/>
      <c r="R28" s="76"/>
      <c r="S28" s="76"/>
      <c r="T28" s="76"/>
      <c r="U28" s="94"/>
      <c r="V28" s="76"/>
      <c r="W28" s="76"/>
      <c r="X28" s="76"/>
      <c r="Y28" s="94"/>
      <c r="Z28" s="76"/>
      <c r="AA28" s="76"/>
      <c r="AB28" s="76"/>
      <c r="AC28" s="94"/>
      <c r="AD28" s="76"/>
      <c r="AE28" s="76"/>
      <c r="AF28" s="76"/>
      <c r="AG28" s="76"/>
      <c r="AH28" s="76"/>
      <c r="AI28" s="76"/>
      <c r="AJ28" s="94"/>
      <c r="AK28" s="94"/>
    </row>
    <row r="29" spans="1:37" x14ac:dyDescent="0.25">
      <c r="D29" s="76"/>
      <c r="E29" s="76"/>
      <c r="F29" s="76"/>
      <c r="G29" s="76"/>
      <c r="H29" s="76"/>
      <c r="I29" s="76"/>
      <c r="J29" s="76"/>
      <c r="K29" s="76"/>
      <c r="L29" s="76"/>
      <c r="M29" s="94"/>
      <c r="N29" s="76"/>
      <c r="O29" s="76"/>
      <c r="P29" s="76"/>
      <c r="Q29" s="94"/>
      <c r="R29" s="76"/>
      <c r="S29" s="76"/>
      <c r="T29" s="76"/>
      <c r="U29" s="94"/>
      <c r="V29" s="76"/>
      <c r="W29" s="76"/>
      <c r="X29" s="76"/>
      <c r="Y29" s="94"/>
      <c r="Z29" s="76"/>
      <c r="AA29" s="76"/>
      <c r="AB29" s="76"/>
      <c r="AC29" s="94"/>
      <c r="AD29" s="76"/>
      <c r="AE29" s="76"/>
      <c r="AF29" s="76"/>
      <c r="AG29" s="76"/>
      <c r="AH29" s="76"/>
      <c r="AI29" s="76"/>
      <c r="AJ29" s="94"/>
      <c r="AK29" s="94"/>
    </row>
    <row r="30" spans="1:37" x14ac:dyDescent="0.25">
      <c r="D30" s="76"/>
      <c r="E30" s="76"/>
      <c r="F30" s="76"/>
      <c r="G30" s="76"/>
      <c r="H30" s="76"/>
      <c r="I30" s="76"/>
      <c r="J30" s="76"/>
      <c r="K30" s="76"/>
      <c r="L30" s="76"/>
      <c r="M30" s="94"/>
      <c r="N30" s="76"/>
      <c r="O30" s="76"/>
      <c r="P30" s="76"/>
      <c r="Q30" s="94"/>
      <c r="R30" s="76"/>
      <c r="S30" s="76"/>
      <c r="T30" s="76"/>
      <c r="U30" s="94"/>
      <c r="V30" s="76"/>
      <c r="W30" s="76"/>
      <c r="X30" s="76"/>
      <c r="Y30" s="94"/>
      <c r="Z30" s="76"/>
      <c r="AA30" s="76"/>
      <c r="AB30" s="76"/>
      <c r="AC30" s="94"/>
      <c r="AD30" s="76"/>
      <c r="AE30" s="76"/>
      <c r="AF30" s="76"/>
      <c r="AG30" s="76"/>
      <c r="AH30" s="76"/>
      <c r="AI30" s="76"/>
      <c r="AJ30" s="94"/>
      <c r="AK30" s="94"/>
    </row>
    <row r="31" spans="1:37" x14ac:dyDescent="0.25">
      <c r="D31" s="76"/>
      <c r="E31" s="76"/>
      <c r="F31" s="76"/>
      <c r="G31" s="76"/>
      <c r="H31" s="76"/>
      <c r="I31" s="76"/>
      <c r="J31" s="76"/>
      <c r="K31" s="76"/>
      <c r="L31" s="76"/>
      <c r="M31" s="94"/>
      <c r="N31" s="76"/>
      <c r="O31" s="76"/>
      <c r="P31" s="76"/>
      <c r="Q31" s="94"/>
      <c r="R31" s="76"/>
      <c r="S31" s="76"/>
      <c r="T31" s="76"/>
      <c r="U31" s="94"/>
      <c r="V31" s="76"/>
      <c r="W31" s="76"/>
      <c r="X31" s="76"/>
      <c r="Y31" s="94"/>
      <c r="Z31" s="76"/>
      <c r="AA31" s="76"/>
      <c r="AB31" s="76"/>
      <c r="AC31" s="94"/>
      <c r="AD31" s="76"/>
      <c r="AE31" s="76"/>
      <c r="AF31" s="76"/>
      <c r="AG31" s="76"/>
      <c r="AH31" s="76"/>
      <c r="AI31" s="76"/>
      <c r="AJ31" s="94"/>
      <c r="AK31" s="94"/>
    </row>
    <row r="32" spans="1:37" x14ac:dyDescent="0.25">
      <c r="D32" s="76"/>
      <c r="E32" s="76"/>
      <c r="F32" s="76"/>
      <c r="G32" s="76"/>
      <c r="H32" s="76"/>
      <c r="I32" s="76"/>
      <c r="J32" s="76"/>
      <c r="K32" s="76"/>
      <c r="L32" s="76"/>
      <c r="M32" s="94"/>
      <c r="N32" s="76"/>
      <c r="O32" s="76"/>
      <c r="P32" s="76"/>
      <c r="Q32" s="94"/>
      <c r="R32" s="76"/>
      <c r="S32" s="76"/>
      <c r="T32" s="76"/>
      <c r="U32" s="94"/>
      <c r="V32" s="76"/>
      <c r="W32" s="76"/>
      <c r="X32" s="76"/>
      <c r="Y32" s="94"/>
      <c r="Z32" s="76"/>
      <c r="AA32" s="76"/>
      <c r="AB32" s="76"/>
      <c r="AC32" s="94"/>
      <c r="AD32" s="76"/>
      <c r="AE32" s="76"/>
      <c r="AF32" s="76"/>
      <c r="AG32" s="76"/>
      <c r="AH32" s="76"/>
      <c r="AI32" s="76"/>
      <c r="AJ32" s="94"/>
      <c r="AK32" s="94"/>
    </row>
    <row r="33" spans="4:37" x14ac:dyDescent="0.25">
      <c r="D33" s="76"/>
      <c r="E33" s="76"/>
      <c r="F33" s="76"/>
      <c r="G33" s="76"/>
      <c r="H33" s="76"/>
      <c r="I33" s="76"/>
      <c r="J33" s="76"/>
      <c r="K33" s="76"/>
      <c r="L33" s="76"/>
      <c r="M33" s="94"/>
      <c r="N33" s="76"/>
      <c r="O33" s="76"/>
      <c r="P33" s="76"/>
      <c r="Q33" s="94"/>
      <c r="R33" s="76"/>
      <c r="S33" s="76"/>
      <c r="T33" s="76"/>
      <c r="U33" s="94"/>
      <c r="V33" s="76"/>
      <c r="W33" s="76"/>
      <c r="X33" s="76"/>
      <c r="Y33" s="94"/>
      <c r="Z33" s="76"/>
      <c r="AA33" s="76"/>
      <c r="AB33" s="76"/>
      <c r="AC33" s="94"/>
      <c r="AD33" s="76"/>
      <c r="AE33" s="76"/>
      <c r="AF33" s="76"/>
      <c r="AG33" s="76"/>
      <c r="AH33" s="76"/>
      <c r="AI33" s="76"/>
      <c r="AJ33" s="94"/>
      <c r="AK33" s="94"/>
    </row>
    <row r="34" spans="4:37" x14ac:dyDescent="0.25">
      <c r="D34" s="76"/>
      <c r="E34" s="76"/>
      <c r="F34" s="76"/>
      <c r="G34" s="76"/>
      <c r="H34" s="76"/>
      <c r="I34" s="76"/>
      <c r="J34" s="76"/>
      <c r="K34" s="76"/>
      <c r="L34" s="76"/>
      <c r="M34" s="94"/>
      <c r="N34" s="76"/>
      <c r="O34" s="76"/>
      <c r="P34" s="76"/>
      <c r="Q34" s="94"/>
      <c r="R34" s="76"/>
      <c r="S34" s="76"/>
      <c r="T34" s="76"/>
      <c r="U34" s="94"/>
      <c r="V34" s="76"/>
      <c r="W34" s="76"/>
      <c r="X34" s="76"/>
      <c r="Y34" s="94"/>
      <c r="Z34" s="76"/>
      <c r="AA34" s="76"/>
      <c r="AB34" s="76"/>
      <c r="AC34" s="94"/>
      <c r="AD34" s="76"/>
      <c r="AE34" s="76"/>
      <c r="AF34" s="76"/>
      <c r="AG34" s="76"/>
      <c r="AH34" s="76"/>
      <c r="AI34" s="76"/>
      <c r="AJ34" s="94"/>
      <c r="AK34" s="94"/>
    </row>
    <row r="35" spans="4:37" x14ac:dyDescent="0.25">
      <c r="D35" s="76"/>
      <c r="E35" s="76"/>
      <c r="F35" s="76"/>
      <c r="G35" s="76"/>
      <c r="H35" s="76"/>
      <c r="I35" s="76"/>
      <c r="J35" s="76"/>
      <c r="K35" s="76"/>
      <c r="L35" s="76"/>
      <c r="M35" s="94"/>
      <c r="N35" s="76"/>
      <c r="O35" s="76"/>
      <c r="P35" s="76"/>
      <c r="Q35" s="94"/>
      <c r="R35" s="76"/>
      <c r="S35" s="76"/>
      <c r="T35" s="76"/>
      <c r="U35" s="94"/>
      <c r="V35" s="76"/>
      <c r="W35" s="76"/>
      <c r="X35" s="76"/>
      <c r="Y35" s="94"/>
      <c r="Z35" s="76"/>
      <c r="AA35" s="76"/>
      <c r="AB35" s="76"/>
      <c r="AC35" s="94"/>
      <c r="AD35" s="76"/>
      <c r="AE35" s="76"/>
      <c r="AF35" s="76"/>
      <c r="AG35" s="76"/>
      <c r="AH35" s="76"/>
      <c r="AI35" s="76"/>
      <c r="AJ35" s="94"/>
      <c r="AK35" s="94"/>
    </row>
    <row r="36" spans="4:37" x14ac:dyDescent="0.25">
      <c r="D36" s="76"/>
      <c r="E36" s="76"/>
      <c r="F36" s="76"/>
      <c r="G36" s="76"/>
      <c r="H36" s="76"/>
      <c r="I36" s="76"/>
      <c r="J36" s="76"/>
      <c r="K36" s="76"/>
      <c r="L36" s="76"/>
      <c r="M36" s="94"/>
      <c r="N36" s="76"/>
      <c r="O36" s="76"/>
      <c r="P36" s="76"/>
      <c r="Q36" s="94"/>
      <c r="R36" s="76"/>
      <c r="S36" s="76"/>
      <c r="T36" s="76"/>
      <c r="U36" s="94"/>
      <c r="V36" s="76"/>
      <c r="W36" s="76"/>
      <c r="X36" s="76"/>
      <c r="Y36" s="94"/>
      <c r="Z36" s="76"/>
      <c r="AA36" s="76"/>
      <c r="AB36" s="76"/>
      <c r="AC36" s="94"/>
      <c r="AD36" s="76"/>
      <c r="AE36" s="76"/>
      <c r="AF36" s="76"/>
      <c r="AG36" s="76"/>
      <c r="AH36" s="76"/>
      <c r="AI36" s="76"/>
      <c r="AJ36" s="94"/>
      <c r="AK36" s="94"/>
    </row>
    <row r="37" spans="4:37" x14ac:dyDescent="0.25">
      <c r="D37" s="76"/>
      <c r="E37" s="76"/>
      <c r="F37" s="76"/>
      <c r="G37" s="76"/>
      <c r="H37" s="76"/>
      <c r="I37" s="76"/>
      <c r="J37" s="76"/>
      <c r="K37" s="76"/>
      <c r="L37" s="76"/>
      <c r="M37" s="94"/>
      <c r="N37" s="76"/>
      <c r="O37" s="76"/>
      <c r="P37" s="76"/>
      <c r="Q37" s="94"/>
      <c r="R37" s="76"/>
      <c r="S37" s="76"/>
      <c r="T37" s="76"/>
      <c r="U37" s="94"/>
      <c r="V37" s="76"/>
      <c r="W37" s="76"/>
      <c r="X37" s="76"/>
      <c r="Y37" s="94"/>
      <c r="Z37" s="76"/>
      <c r="AA37" s="76"/>
      <c r="AB37" s="76"/>
      <c r="AC37" s="94"/>
      <c r="AD37" s="76"/>
      <c r="AE37" s="76"/>
      <c r="AF37" s="76"/>
      <c r="AG37" s="76"/>
      <c r="AH37" s="76"/>
      <c r="AI37" s="76"/>
      <c r="AJ37" s="94"/>
      <c r="AK37" s="94"/>
    </row>
    <row r="38" spans="4:37" x14ac:dyDescent="0.25">
      <c r="D38" s="76"/>
      <c r="E38" s="76"/>
      <c r="F38" s="76"/>
      <c r="G38" s="76"/>
      <c r="H38" s="76"/>
      <c r="I38" s="76"/>
      <c r="J38" s="76"/>
      <c r="K38" s="76"/>
      <c r="L38" s="76"/>
      <c r="M38" s="94"/>
      <c r="N38" s="76"/>
      <c r="O38" s="76"/>
      <c r="P38" s="76"/>
      <c r="Q38" s="94"/>
      <c r="R38" s="76"/>
      <c r="S38" s="76"/>
      <c r="T38" s="76"/>
      <c r="U38" s="94"/>
      <c r="V38" s="76"/>
      <c r="W38" s="76"/>
      <c r="X38" s="76"/>
      <c r="Y38" s="94"/>
      <c r="Z38" s="76"/>
      <c r="AA38" s="76"/>
      <c r="AB38" s="76"/>
      <c r="AC38" s="94"/>
      <c r="AD38" s="76"/>
      <c r="AE38" s="76"/>
      <c r="AF38" s="76"/>
      <c r="AG38" s="76"/>
      <c r="AH38" s="76"/>
      <c r="AI38" s="76"/>
      <c r="AJ38" s="94"/>
      <c r="AK38" s="94"/>
    </row>
    <row r="39" spans="4:37" x14ac:dyDescent="0.25">
      <c r="D39" s="76"/>
      <c r="E39" s="76"/>
      <c r="F39" s="76"/>
      <c r="G39" s="76"/>
      <c r="H39" s="76"/>
      <c r="I39" s="76"/>
      <c r="J39" s="76"/>
      <c r="K39" s="76"/>
      <c r="L39" s="76"/>
      <c r="M39" s="94"/>
      <c r="N39" s="76"/>
      <c r="O39" s="76"/>
      <c r="P39" s="76"/>
      <c r="Q39" s="94"/>
      <c r="R39" s="76"/>
      <c r="S39" s="76"/>
      <c r="T39" s="76"/>
      <c r="U39" s="94"/>
      <c r="V39" s="76"/>
      <c r="W39" s="76"/>
      <c r="X39" s="76"/>
      <c r="Y39" s="94"/>
      <c r="Z39" s="76"/>
      <c r="AA39" s="76"/>
      <c r="AB39" s="76"/>
      <c r="AC39" s="94"/>
      <c r="AD39" s="76"/>
      <c r="AE39" s="76"/>
      <c r="AF39" s="76"/>
      <c r="AG39" s="76"/>
      <c r="AH39" s="76"/>
      <c r="AI39" s="76"/>
      <c r="AJ39" s="94"/>
      <c r="AK39" s="94"/>
    </row>
    <row r="40" spans="4:37" x14ac:dyDescent="0.25">
      <c r="D40" s="76"/>
      <c r="E40" s="76"/>
      <c r="F40" s="76"/>
      <c r="G40" s="76"/>
      <c r="H40" s="76"/>
      <c r="I40" s="76"/>
      <c r="J40" s="76"/>
      <c r="K40" s="76"/>
      <c r="L40" s="76"/>
      <c r="M40" s="94"/>
      <c r="N40" s="76"/>
      <c r="O40" s="76"/>
      <c r="P40" s="76"/>
      <c r="Q40" s="94"/>
      <c r="R40" s="76"/>
      <c r="S40" s="76"/>
      <c r="T40" s="76"/>
      <c r="U40" s="94"/>
      <c r="V40" s="76"/>
      <c r="W40" s="76"/>
      <c r="X40" s="76"/>
      <c r="Y40" s="94"/>
      <c r="Z40" s="76"/>
      <c r="AA40" s="76"/>
      <c r="AB40" s="76"/>
      <c r="AC40" s="94"/>
      <c r="AD40" s="76"/>
      <c r="AE40" s="76"/>
      <c r="AF40" s="76"/>
      <c r="AG40" s="76"/>
      <c r="AH40" s="76"/>
      <c r="AI40" s="76"/>
      <c r="AJ40" s="94"/>
      <c r="AK40" s="94"/>
    </row>
    <row r="41" spans="4:37" x14ac:dyDescent="0.25">
      <c r="D41" s="76"/>
      <c r="E41" s="76"/>
      <c r="F41" s="76"/>
      <c r="G41" s="76"/>
      <c r="H41" s="76"/>
      <c r="I41" s="76"/>
      <c r="J41" s="76"/>
      <c r="K41" s="76"/>
      <c r="L41" s="76"/>
      <c r="M41" s="94"/>
      <c r="N41" s="76"/>
      <c r="O41" s="76"/>
      <c r="P41" s="76"/>
      <c r="Q41" s="94"/>
      <c r="R41" s="76"/>
      <c r="S41" s="76"/>
      <c r="T41" s="76"/>
      <c r="U41" s="94"/>
      <c r="V41" s="76"/>
      <c r="W41" s="76"/>
      <c r="X41" s="76"/>
      <c r="Y41" s="94"/>
      <c r="Z41" s="76"/>
      <c r="AA41" s="76"/>
      <c r="AB41" s="76"/>
      <c r="AC41" s="94"/>
      <c r="AD41" s="76"/>
      <c r="AE41" s="76"/>
      <c r="AF41" s="76"/>
      <c r="AG41" s="76"/>
      <c r="AH41" s="76"/>
      <c r="AI41" s="76"/>
      <c r="AJ41" s="94"/>
      <c r="AK41" s="94"/>
    </row>
    <row r="42" spans="4:37" x14ac:dyDescent="0.25">
      <c r="D42" s="76"/>
      <c r="E42" s="76"/>
      <c r="F42" s="76"/>
      <c r="G42" s="76"/>
      <c r="H42" s="76"/>
      <c r="I42" s="76"/>
      <c r="J42" s="76"/>
      <c r="K42" s="76"/>
      <c r="L42" s="76"/>
      <c r="M42" s="94"/>
      <c r="N42" s="76"/>
      <c r="O42" s="76"/>
      <c r="P42" s="76"/>
      <c r="Q42" s="94"/>
      <c r="R42" s="76"/>
      <c r="S42" s="76"/>
      <c r="T42" s="76"/>
      <c r="U42" s="94"/>
      <c r="V42" s="76"/>
      <c r="W42" s="76"/>
      <c r="X42" s="76"/>
      <c r="Y42" s="94"/>
      <c r="Z42" s="76"/>
      <c r="AA42" s="76"/>
      <c r="AB42" s="76"/>
      <c r="AC42" s="94"/>
      <c r="AD42" s="76"/>
      <c r="AE42" s="76"/>
      <c r="AF42" s="76"/>
      <c r="AG42" s="76"/>
      <c r="AH42" s="76"/>
      <c r="AI42" s="76"/>
      <c r="AJ42" s="94"/>
      <c r="AK42" s="94"/>
    </row>
    <row r="43" spans="4:37" x14ac:dyDescent="0.25">
      <c r="D43" s="76"/>
      <c r="E43" s="76"/>
      <c r="F43" s="76"/>
      <c r="G43" s="76"/>
      <c r="H43" s="76"/>
      <c r="I43" s="76"/>
      <c r="J43" s="76"/>
      <c r="K43" s="76"/>
      <c r="L43" s="76"/>
      <c r="M43" s="94"/>
      <c r="N43" s="76"/>
      <c r="O43" s="76"/>
      <c r="P43" s="76"/>
      <c r="Q43" s="94"/>
      <c r="R43" s="76"/>
      <c r="S43" s="76"/>
      <c r="T43" s="76"/>
      <c r="U43" s="94"/>
      <c r="V43" s="76"/>
      <c r="W43" s="76"/>
      <c r="X43" s="76"/>
      <c r="Y43" s="94"/>
      <c r="Z43" s="76"/>
      <c r="AA43" s="76"/>
      <c r="AB43" s="76"/>
      <c r="AC43" s="94"/>
      <c r="AD43" s="76"/>
      <c r="AE43" s="76"/>
      <c r="AF43" s="76"/>
      <c r="AG43" s="76"/>
      <c r="AH43" s="76"/>
      <c r="AI43" s="76"/>
      <c r="AJ43" s="94"/>
      <c r="AK43" s="94"/>
    </row>
    <row r="44" spans="4:37" x14ac:dyDescent="0.25">
      <c r="D44" s="76"/>
      <c r="E44" s="76"/>
      <c r="F44" s="76"/>
      <c r="G44" s="76"/>
      <c r="H44" s="76"/>
      <c r="I44" s="76"/>
      <c r="J44" s="76"/>
      <c r="K44" s="76"/>
      <c r="L44" s="76"/>
      <c r="M44" s="94"/>
      <c r="N44" s="76"/>
      <c r="O44" s="76"/>
      <c r="P44" s="76"/>
      <c r="Q44" s="94"/>
      <c r="R44" s="76"/>
      <c r="S44" s="76"/>
      <c r="T44" s="76"/>
      <c r="U44" s="94"/>
      <c r="V44" s="76"/>
      <c r="W44" s="76"/>
      <c r="X44" s="76"/>
      <c r="Y44" s="94"/>
      <c r="Z44" s="76"/>
      <c r="AA44" s="76"/>
      <c r="AB44" s="76"/>
      <c r="AC44" s="94"/>
      <c r="AD44" s="76"/>
      <c r="AE44" s="76"/>
      <c r="AF44" s="76"/>
      <c r="AG44" s="76"/>
      <c r="AH44" s="76"/>
      <c r="AI44" s="76"/>
      <c r="AJ44" s="94"/>
      <c r="AK44" s="94"/>
    </row>
    <row r="45" spans="4:37" x14ac:dyDescent="0.25">
      <c r="D45" s="76"/>
      <c r="E45" s="76"/>
      <c r="F45" s="76"/>
      <c r="G45" s="76"/>
      <c r="H45" s="76"/>
      <c r="I45" s="76"/>
      <c r="J45" s="76"/>
      <c r="K45" s="76"/>
      <c r="L45" s="76"/>
      <c r="M45" s="94"/>
      <c r="N45" s="76"/>
      <c r="O45" s="76"/>
      <c r="P45" s="76"/>
      <c r="Q45" s="94"/>
      <c r="R45" s="76"/>
      <c r="S45" s="76"/>
      <c r="T45" s="76"/>
      <c r="U45" s="94"/>
      <c r="V45" s="76"/>
      <c r="W45" s="76"/>
      <c r="X45" s="76"/>
      <c r="Y45" s="94"/>
      <c r="Z45" s="76"/>
      <c r="AA45" s="76"/>
      <c r="AB45" s="76"/>
      <c r="AC45" s="94"/>
      <c r="AD45" s="76"/>
      <c r="AE45" s="76"/>
      <c r="AF45" s="76"/>
      <c r="AG45" s="76"/>
      <c r="AH45" s="76"/>
      <c r="AI45" s="76"/>
      <c r="AJ45" s="94"/>
      <c r="AK45" s="94"/>
    </row>
    <row r="46" spans="4:37" x14ac:dyDescent="0.25">
      <c r="D46" s="76"/>
      <c r="E46" s="76"/>
      <c r="F46" s="76"/>
      <c r="G46" s="76"/>
      <c r="H46" s="76"/>
      <c r="I46" s="76"/>
      <c r="J46" s="76"/>
      <c r="K46" s="76"/>
      <c r="L46" s="76"/>
      <c r="M46" s="94"/>
      <c r="N46" s="76"/>
      <c r="O46" s="76"/>
      <c r="P46" s="76"/>
      <c r="Q46" s="94"/>
      <c r="R46" s="76"/>
      <c r="S46" s="76"/>
      <c r="T46" s="76"/>
      <c r="U46" s="94"/>
      <c r="V46" s="76"/>
      <c r="W46" s="76"/>
      <c r="X46" s="76"/>
      <c r="Y46" s="94"/>
      <c r="Z46" s="76"/>
      <c r="AA46" s="76"/>
      <c r="AB46" s="76"/>
      <c r="AC46" s="94"/>
      <c r="AD46" s="76"/>
      <c r="AE46" s="76"/>
      <c r="AF46" s="76"/>
      <c r="AG46" s="76"/>
      <c r="AH46" s="76"/>
      <c r="AI46" s="76"/>
      <c r="AJ46" s="94"/>
      <c r="AK46" s="94"/>
    </row>
    <row r="47" spans="4:37" x14ac:dyDescent="0.25">
      <c r="D47" s="76"/>
      <c r="E47" s="76"/>
      <c r="F47" s="76"/>
      <c r="G47" s="76"/>
      <c r="H47" s="76"/>
      <c r="I47" s="76"/>
      <c r="J47" s="76"/>
      <c r="K47" s="76"/>
      <c r="L47" s="76"/>
      <c r="M47" s="94"/>
      <c r="N47" s="76"/>
      <c r="O47" s="76"/>
      <c r="P47" s="76"/>
      <c r="Q47" s="94"/>
      <c r="R47" s="76"/>
      <c r="S47" s="76"/>
      <c r="T47" s="76"/>
      <c r="U47" s="94"/>
      <c r="V47" s="76"/>
      <c r="W47" s="76"/>
      <c r="X47" s="76"/>
      <c r="Y47" s="94"/>
      <c r="Z47" s="76"/>
      <c r="AA47" s="76"/>
      <c r="AB47" s="76"/>
      <c r="AC47" s="94"/>
      <c r="AD47" s="76"/>
      <c r="AE47" s="76"/>
      <c r="AF47" s="76"/>
      <c r="AG47" s="76"/>
      <c r="AH47" s="76"/>
      <c r="AI47" s="76"/>
      <c r="AJ47" s="94"/>
      <c r="AK47" s="94"/>
    </row>
    <row r="48" spans="4:37" x14ac:dyDescent="0.25">
      <c r="D48" s="76"/>
      <c r="E48" s="76"/>
      <c r="F48" s="76"/>
      <c r="G48" s="76"/>
      <c r="H48" s="76"/>
      <c r="I48" s="76"/>
      <c r="J48" s="76"/>
      <c r="K48" s="76"/>
      <c r="L48" s="76"/>
      <c r="M48" s="94"/>
      <c r="N48" s="76"/>
      <c r="O48" s="76"/>
      <c r="P48" s="76"/>
      <c r="Q48" s="94"/>
      <c r="R48" s="76"/>
      <c r="S48" s="76"/>
      <c r="T48" s="76"/>
      <c r="U48" s="94"/>
      <c r="V48" s="76"/>
      <c r="W48" s="76"/>
      <c r="X48" s="76"/>
      <c r="Y48" s="94"/>
      <c r="Z48" s="76"/>
      <c r="AA48" s="76"/>
      <c r="AB48" s="76"/>
      <c r="AC48" s="94"/>
      <c r="AD48" s="76"/>
      <c r="AE48" s="76"/>
      <c r="AF48" s="76"/>
      <c r="AG48" s="76"/>
      <c r="AH48" s="76"/>
      <c r="AI48" s="76"/>
      <c r="AJ48" s="94"/>
      <c r="AK48" s="94"/>
    </row>
    <row r="49" spans="4:37" x14ac:dyDescent="0.25">
      <c r="D49" s="76"/>
      <c r="E49" s="76"/>
      <c r="F49" s="76"/>
      <c r="G49" s="76"/>
      <c r="H49" s="76"/>
      <c r="I49" s="76"/>
      <c r="J49" s="76"/>
      <c r="K49" s="76"/>
      <c r="L49" s="76"/>
      <c r="M49" s="94"/>
      <c r="N49" s="76"/>
      <c r="O49" s="76"/>
      <c r="P49" s="76"/>
      <c r="Q49" s="94"/>
      <c r="R49" s="76"/>
      <c r="S49" s="76"/>
      <c r="T49" s="76"/>
      <c r="U49" s="94"/>
      <c r="V49" s="76"/>
      <c r="W49" s="76"/>
      <c r="X49" s="76"/>
      <c r="Y49" s="94"/>
      <c r="Z49" s="76"/>
      <c r="AA49" s="76"/>
      <c r="AB49" s="76"/>
      <c r="AC49" s="94"/>
      <c r="AD49" s="76"/>
      <c r="AE49" s="76"/>
      <c r="AF49" s="76"/>
      <c r="AG49" s="76"/>
      <c r="AH49" s="76"/>
      <c r="AI49" s="76"/>
      <c r="AJ49" s="94"/>
      <c r="AK49" s="94"/>
    </row>
    <row r="50" spans="4:37" x14ac:dyDescent="0.25">
      <c r="D50" s="76"/>
      <c r="E50" s="76"/>
      <c r="F50" s="76"/>
      <c r="G50" s="76"/>
      <c r="H50" s="76"/>
      <c r="I50" s="76"/>
      <c r="J50" s="76"/>
      <c r="K50" s="76"/>
      <c r="L50" s="76"/>
      <c r="M50" s="94"/>
      <c r="N50" s="76"/>
      <c r="O50" s="76"/>
      <c r="P50" s="76"/>
      <c r="Q50" s="94"/>
      <c r="R50" s="76"/>
      <c r="S50" s="76"/>
      <c r="T50" s="76"/>
      <c r="U50" s="94"/>
      <c r="V50" s="76"/>
      <c r="W50" s="76"/>
      <c r="X50" s="76"/>
      <c r="Y50" s="94"/>
      <c r="Z50" s="76"/>
      <c r="AA50" s="76"/>
      <c r="AB50" s="76"/>
      <c r="AC50" s="94"/>
      <c r="AD50" s="76"/>
      <c r="AE50" s="76"/>
      <c r="AF50" s="76"/>
      <c r="AG50" s="76"/>
      <c r="AH50" s="76"/>
      <c r="AI50" s="76"/>
      <c r="AJ50" s="94"/>
      <c r="AK50" s="94"/>
    </row>
    <row r="51" spans="4:37" x14ac:dyDescent="0.25">
      <c r="D51" s="76"/>
      <c r="E51" s="76"/>
      <c r="F51" s="76"/>
      <c r="G51" s="76"/>
      <c r="H51" s="76"/>
      <c r="I51" s="76"/>
      <c r="J51" s="76"/>
      <c r="K51" s="76"/>
      <c r="L51" s="76"/>
      <c r="M51" s="94"/>
      <c r="N51" s="76"/>
      <c r="O51" s="76"/>
      <c r="P51" s="76"/>
      <c r="Q51" s="94"/>
      <c r="R51" s="76"/>
      <c r="S51" s="76"/>
      <c r="T51" s="76"/>
      <c r="U51" s="94"/>
      <c r="V51" s="76"/>
      <c r="W51" s="76"/>
      <c r="X51" s="76"/>
      <c r="Y51" s="94"/>
      <c r="Z51" s="76"/>
      <c r="AA51" s="76"/>
      <c r="AB51" s="76"/>
      <c r="AC51" s="94"/>
      <c r="AD51" s="76"/>
      <c r="AE51" s="76"/>
      <c r="AF51" s="76"/>
      <c r="AG51" s="76"/>
      <c r="AH51" s="76"/>
      <c r="AI51" s="76"/>
      <c r="AJ51" s="94"/>
      <c r="AK51" s="94"/>
    </row>
    <row r="52" spans="4:37" x14ac:dyDescent="0.25">
      <c r="D52" s="76"/>
      <c r="E52" s="76"/>
      <c r="F52" s="76"/>
      <c r="G52" s="76"/>
      <c r="H52" s="76"/>
      <c r="I52" s="76"/>
      <c r="J52" s="76"/>
      <c r="K52" s="76"/>
      <c r="L52" s="76"/>
      <c r="M52" s="94"/>
      <c r="N52" s="76"/>
      <c r="O52" s="76"/>
      <c r="P52" s="76"/>
      <c r="Q52" s="94"/>
      <c r="R52" s="76"/>
      <c r="S52" s="76"/>
      <c r="T52" s="76"/>
      <c r="U52" s="94"/>
      <c r="V52" s="76"/>
      <c r="W52" s="76"/>
      <c r="X52" s="76"/>
      <c r="Y52" s="94"/>
      <c r="Z52" s="76"/>
      <c r="AA52" s="76"/>
      <c r="AB52" s="76"/>
      <c r="AC52" s="94"/>
      <c r="AD52" s="76"/>
      <c r="AE52" s="76"/>
      <c r="AF52" s="76"/>
      <c r="AG52" s="76"/>
      <c r="AH52" s="76"/>
      <c r="AI52" s="76"/>
      <c r="AJ52" s="94"/>
      <c r="AK52" s="94"/>
    </row>
    <row r="53" spans="4:37" x14ac:dyDescent="0.25">
      <c r="D53" s="76"/>
      <c r="E53" s="76"/>
      <c r="F53" s="76"/>
      <c r="G53" s="76"/>
      <c r="H53" s="76"/>
      <c r="I53" s="76"/>
      <c r="J53" s="76"/>
      <c r="K53" s="76"/>
      <c r="L53" s="76"/>
      <c r="M53" s="94"/>
      <c r="N53" s="76"/>
      <c r="O53" s="76"/>
      <c r="P53" s="76"/>
      <c r="Q53" s="94"/>
      <c r="R53" s="76"/>
      <c r="S53" s="76"/>
      <c r="T53" s="76"/>
      <c r="U53" s="94"/>
      <c r="V53" s="76"/>
      <c r="W53" s="76"/>
      <c r="X53" s="76"/>
      <c r="Y53" s="94"/>
      <c r="Z53" s="76"/>
      <c r="AA53" s="76"/>
      <c r="AB53" s="76"/>
      <c r="AC53" s="94"/>
      <c r="AD53" s="76"/>
      <c r="AE53" s="76"/>
      <c r="AF53" s="76"/>
      <c r="AG53" s="76"/>
      <c r="AH53" s="76"/>
      <c r="AI53" s="76"/>
      <c r="AJ53" s="94"/>
      <c r="AK53" s="94"/>
    </row>
    <row r="54" spans="4:37" x14ac:dyDescent="0.25">
      <c r="D54" s="76"/>
      <c r="E54" s="76"/>
      <c r="F54" s="76"/>
      <c r="G54" s="76"/>
      <c r="H54" s="76"/>
      <c r="I54" s="76"/>
      <c r="J54" s="76"/>
      <c r="K54" s="76"/>
      <c r="L54" s="76"/>
      <c r="M54" s="94"/>
      <c r="N54" s="76"/>
      <c r="O54" s="76"/>
      <c r="P54" s="76"/>
      <c r="Q54" s="94"/>
      <c r="R54" s="76"/>
      <c r="S54" s="76"/>
      <c r="T54" s="76"/>
      <c r="U54" s="94"/>
      <c r="V54" s="76"/>
      <c r="W54" s="76"/>
      <c r="X54" s="76"/>
      <c r="Y54" s="94"/>
      <c r="Z54" s="76"/>
      <c r="AA54" s="76"/>
      <c r="AB54" s="76"/>
      <c r="AC54" s="94"/>
      <c r="AD54" s="76"/>
      <c r="AE54" s="76"/>
      <c r="AF54" s="76"/>
      <c r="AG54" s="76"/>
      <c r="AH54" s="76"/>
      <c r="AI54" s="76"/>
      <c r="AJ54" s="94"/>
      <c r="AK54" s="94"/>
    </row>
    <row r="55" spans="4:37" x14ac:dyDescent="0.25">
      <c r="D55" s="76"/>
      <c r="E55" s="76"/>
      <c r="F55" s="76"/>
      <c r="G55" s="76"/>
      <c r="H55" s="76"/>
      <c r="I55" s="76"/>
      <c r="J55" s="76"/>
      <c r="K55" s="76"/>
      <c r="L55" s="76"/>
      <c r="M55" s="94"/>
      <c r="N55" s="76"/>
      <c r="O55" s="76"/>
      <c r="P55" s="76"/>
      <c r="Q55" s="94"/>
      <c r="R55" s="76"/>
      <c r="S55" s="76"/>
      <c r="T55" s="76"/>
      <c r="U55" s="94"/>
      <c r="V55" s="76"/>
      <c r="W55" s="76"/>
      <c r="X55" s="76"/>
      <c r="Y55" s="94"/>
      <c r="Z55" s="76"/>
      <c r="AA55" s="76"/>
      <c r="AB55" s="76"/>
      <c r="AC55" s="94"/>
      <c r="AD55" s="76"/>
      <c r="AE55" s="76"/>
      <c r="AF55" s="76"/>
      <c r="AG55" s="76"/>
      <c r="AH55" s="76"/>
      <c r="AI55" s="76"/>
      <c r="AJ55" s="94"/>
      <c r="AK55" s="94"/>
    </row>
    <row r="56" spans="4:37" x14ac:dyDescent="0.25">
      <c r="D56" s="76"/>
      <c r="E56" s="76"/>
      <c r="F56" s="76"/>
      <c r="G56" s="76"/>
      <c r="H56" s="76"/>
      <c r="I56" s="76"/>
      <c r="J56" s="76"/>
      <c r="K56" s="76"/>
      <c r="L56" s="76"/>
      <c r="M56" s="94"/>
      <c r="N56" s="76"/>
      <c r="O56" s="76"/>
      <c r="P56" s="76"/>
      <c r="Q56" s="94"/>
      <c r="R56" s="76"/>
      <c r="S56" s="76"/>
      <c r="T56" s="76"/>
      <c r="U56" s="94"/>
      <c r="V56" s="76"/>
      <c r="W56" s="76"/>
      <c r="X56" s="76"/>
      <c r="Y56" s="94"/>
      <c r="Z56" s="76"/>
      <c r="AA56" s="76"/>
      <c r="AB56" s="76"/>
      <c r="AC56" s="94"/>
      <c r="AD56" s="76"/>
      <c r="AE56" s="76"/>
      <c r="AF56" s="76"/>
      <c r="AG56" s="76"/>
      <c r="AH56" s="76"/>
      <c r="AI56" s="76"/>
      <c r="AJ56" s="94"/>
      <c r="AK56" s="94"/>
    </row>
    <row r="57" spans="4:37" x14ac:dyDescent="0.25">
      <c r="D57" s="76"/>
      <c r="E57" s="76"/>
      <c r="F57" s="76"/>
      <c r="G57" s="76"/>
      <c r="H57" s="76"/>
      <c r="I57" s="76"/>
      <c r="J57" s="76"/>
      <c r="K57" s="76"/>
      <c r="L57" s="76"/>
      <c r="M57" s="94"/>
      <c r="N57" s="76"/>
      <c r="O57" s="76"/>
      <c r="P57" s="76"/>
      <c r="Q57" s="94"/>
      <c r="R57" s="76"/>
      <c r="S57" s="76"/>
      <c r="T57" s="76"/>
      <c r="U57" s="94"/>
      <c r="V57" s="76"/>
      <c r="W57" s="76"/>
      <c r="X57" s="76"/>
      <c r="Y57" s="94"/>
      <c r="Z57" s="76"/>
      <c r="AA57" s="76"/>
      <c r="AB57" s="76"/>
      <c r="AC57" s="94"/>
      <c r="AD57" s="76"/>
      <c r="AE57" s="76"/>
      <c r="AF57" s="76"/>
      <c r="AG57" s="76"/>
      <c r="AH57" s="76"/>
      <c r="AI57" s="76"/>
      <c r="AJ57" s="94"/>
      <c r="AK57" s="94"/>
    </row>
    <row r="58" spans="4:37" x14ac:dyDescent="0.25">
      <c r="D58" s="76"/>
      <c r="E58" s="76"/>
      <c r="F58" s="76"/>
      <c r="G58" s="76"/>
      <c r="H58" s="76"/>
      <c r="I58" s="76"/>
      <c r="J58" s="76"/>
      <c r="K58" s="76"/>
      <c r="L58" s="76"/>
      <c r="M58" s="94"/>
      <c r="N58" s="76"/>
      <c r="O58" s="76"/>
      <c r="P58" s="76"/>
      <c r="Q58" s="94"/>
      <c r="R58" s="76"/>
      <c r="S58" s="76"/>
      <c r="T58" s="76"/>
      <c r="U58" s="94"/>
      <c r="V58" s="76"/>
      <c r="W58" s="76"/>
      <c r="X58" s="76"/>
      <c r="Y58" s="94"/>
      <c r="Z58" s="76"/>
      <c r="AA58" s="76"/>
      <c r="AB58" s="76"/>
      <c r="AC58" s="94"/>
      <c r="AD58" s="76"/>
      <c r="AE58" s="76"/>
      <c r="AF58" s="76"/>
      <c r="AG58" s="76"/>
      <c r="AH58" s="76"/>
      <c r="AI58" s="76"/>
      <c r="AJ58" s="94"/>
      <c r="AK58" s="94"/>
    </row>
    <row r="59" spans="4:37" x14ac:dyDescent="0.25">
      <c r="D59" s="76"/>
      <c r="E59" s="76"/>
      <c r="F59" s="76"/>
      <c r="G59" s="76"/>
      <c r="H59" s="76"/>
      <c r="I59" s="76"/>
      <c r="J59" s="76"/>
      <c r="K59" s="76"/>
      <c r="L59" s="76"/>
      <c r="M59" s="94"/>
      <c r="N59" s="76"/>
      <c r="O59" s="76"/>
      <c r="P59" s="76"/>
      <c r="Q59" s="94"/>
      <c r="R59" s="76"/>
      <c r="S59" s="76"/>
      <c r="T59" s="76"/>
      <c r="U59" s="94"/>
      <c r="V59" s="76"/>
      <c r="W59" s="76"/>
      <c r="X59" s="76"/>
      <c r="Y59" s="94"/>
      <c r="Z59" s="76"/>
      <c r="AA59" s="76"/>
      <c r="AB59" s="76"/>
      <c r="AC59" s="94"/>
      <c r="AD59" s="76"/>
      <c r="AE59" s="76"/>
      <c r="AF59" s="76"/>
      <c r="AG59" s="76"/>
      <c r="AH59" s="76"/>
      <c r="AI59" s="76"/>
      <c r="AJ59" s="94"/>
      <c r="AK59" s="94"/>
    </row>
    <row r="60" spans="4:37" x14ac:dyDescent="0.25">
      <c r="D60" s="76"/>
      <c r="E60" s="76"/>
      <c r="F60" s="76"/>
      <c r="G60" s="76"/>
      <c r="H60" s="76"/>
      <c r="I60" s="76"/>
      <c r="J60" s="76"/>
      <c r="K60" s="76"/>
      <c r="L60" s="76"/>
      <c r="M60" s="94"/>
      <c r="N60" s="76"/>
      <c r="O60" s="76"/>
      <c r="P60" s="76"/>
      <c r="Q60" s="94"/>
      <c r="R60" s="76"/>
      <c r="S60" s="76"/>
      <c r="T60" s="76"/>
      <c r="U60" s="94"/>
      <c r="V60" s="76"/>
      <c r="W60" s="76"/>
      <c r="X60" s="76"/>
      <c r="Y60" s="94"/>
      <c r="Z60" s="76"/>
      <c r="AA60" s="76"/>
      <c r="AB60" s="76"/>
      <c r="AC60" s="94"/>
      <c r="AD60" s="76"/>
      <c r="AE60" s="76"/>
      <c r="AF60" s="76"/>
      <c r="AG60" s="76"/>
      <c r="AH60" s="76"/>
      <c r="AI60" s="76"/>
      <c r="AJ60" s="94"/>
      <c r="AK60" s="94"/>
    </row>
    <row r="61" spans="4:37" x14ac:dyDescent="0.25">
      <c r="D61" s="76"/>
      <c r="E61" s="76"/>
      <c r="F61" s="76"/>
      <c r="G61" s="76"/>
      <c r="H61" s="76"/>
      <c r="I61" s="76"/>
      <c r="J61" s="76"/>
      <c r="K61" s="76"/>
      <c r="L61" s="76"/>
      <c r="M61" s="94"/>
      <c r="N61" s="76"/>
      <c r="O61" s="76"/>
      <c r="P61" s="76"/>
      <c r="Q61" s="94"/>
      <c r="R61" s="76"/>
      <c r="S61" s="76"/>
      <c r="T61" s="76"/>
      <c r="U61" s="94"/>
      <c r="V61" s="76"/>
      <c r="W61" s="76"/>
      <c r="X61" s="76"/>
      <c r="Y61" s="94"/>
      <c r="Z61" s="76"/>
      <c r="AA61" s="76"/>
      <c r="AB61" s="76"/>
      <c r="AC61" s="94"/>
      <c r="AD61" s="76"/>
      <c r="AE61" s="76"/>
      <c r="AF61" s="76"/>
      <c r="AG61" s="76"/>
      <c r="AH61" s="76"/>
      <c r="AI61" s="76"/>
      <c r="AJ61" s="94"/>
      <c r="AK61" s="94"/>
    </row>
    <row r="62" spans="4:37" x14ac:dyDescent="0.25">
      <c r="D62" s="76"/>
      <c r="E62" s="76"/>
      <c r="F62" s="76"/>
      <c r="G62" s="76"/>
      <c r="H62" s="76"/>
      <c r="I62" s="76"/>
      <c r="J62" s="76"/>
      <c r="K62" s="76"/>
      <c r="L62" s="76"/>
      <c r="M62" s="94"/>
      <c r="N62" s="76"/>
      <c r="O62" s="76"/>
      <c r="P62" s="76"/>
      <c r="Q62" s="94"/>
      <c r="R62" s="76"/>
      <c r="S62" s="76"/>
      <c r="T62" s="76"/>
      <c r="U62" s="94"/>
      <c r="V62" s="76"/>
      <c r="W62" s="76"/>
      <c r="X62" s="76"/>
      <c r="Y62" s="94"/>
      <c r="Z62" s="76"/>
      <c r="AA62" s="76"/>
      <c r="AB62" s="76"/>
      <c r="AC62" s="94"/>
      <c r="AD62" s="76"/>
      <c r="AE62" s="76"/>
      <c r="AF62" s="76"/>
      <c r="AG62" s="76"/>
      <c r="AH62" s="76"/>
      <c r="AI62" s="76"/>
      <c r="AJ62" s="94"/>
      <c r="AK62" s="94"/>
    </row>
    <row r="63" spans="4:37" x14ac:dyDescent="0.25">
      <c r="D63" s="76"/>
      <c r="E63" s="76"/>
      <c r="F63" s="76"/>
      <c r="G63" s="76"/>
      <c r="H63" s="76"/>
      <c r="I63" s="76"/>
      <c r="J63" s="76"/>
      <c r="K63" s="76"/>
      <c r="L63" s="76"/>
      <c r="M63" s="94"/>
      <c r="N63" s="76"/>
      <c r="O63" s="76"/>
      <c r="P63" s="76"/>
      <c r="Q63" s="94"/>
      <c r="R63" s="76"/>
      <c r="S63" s="76"/>
      <c r="T63" s="76"/>
      <c r="U63" s="94"/>
      <c r="V63" s="76"/>
      <c r="W63" s="76"/>
      <c r="X63" s="76"/>
      <c r="Y63" s="94"/>
      <c r="Z63" s="76"/>
      <c r="AA63" s="76"/>
      <c r="AB63" s="76"/>
      <c r="AC63" s="94"/>
      <c r="AD63" s="76"/>
      <c r="AE63" s="76"/>
      <c r="AF63" s="76"/>
      <c r="AG63" s="76"/>
      <c r="AH63" s="76"/>
      <c r="AI63" s="76"/>
      <c r="AJ63" s="94"/>
      <c r="AK63" s="94"/>
    </row>
    <row r="64" spans="4:37" x14ac:dyDescent="0.25">
      <c r="D64" s="76"/>
      <c r="E64" s="76"/>
      <c r="F64" s="76"/>
      <c r="G64" s="76"/>
      <c r="H64" s="76"/>
      <c r="I64" s="76"/>
      <c r="J64" s="76"/>
      <c r="K64" s="76"/>
      <c r="L64" s="76"/>
      <c r="M64" s="94"/>
      <c r="N64" s="76"/>
      <c r="O64" s="76"/>
      <c r="P64" s="76"/>
      <c r="Q64" s="94"/>
      <c r="R64" s="76"/>
      <c r="S64" s="76"/>
      <c r="T64" s="76"/>
      <c r="U64" s="94"/>
      <c r="V64" s="76"/>
      <c r="W64" s="76"/>
      <c r="X64" s="76"/>
      <c r="Y64" s="94"/>
      <c r="Z64" s="76"/>
      <c r="AA64" s="76"/>
      <c r="AB64" s="76"/>
      <c r="AC64" s="94"/>
      <c r="AD64" s="76"/>
      <c r="AE64" s="76"/>
      <c r="AF64" s="76"/>
      <c r="AG64" s="76"/>
      <c r="AH64" s="76"/>
      <c r="AI64" s="76"/>
      <c r="AJ64" s="94"/>
      <c r="AK64" s="94"/>
    </row>
    <row r="65" spans="4:37" x14ac:dyDescent="0.25">
      <c r="D65" s="76"/>
      <c r="E65" s="76"/>
      <c r="F65" s="76"/>
      <c r="G65" s="76"/>
      <c r="H65" s="76"/>
      <c r="I65" s="76"/>
      <c r="J65" s="76"/>
      <c r="K65" s="76"/>
      <c r="L65" s="76"/>
      <c r="M65" s="94"/>
      <c r="N65" s="76"/>
      <c r="O65" s="76"/>
      <c r="P65" s="76"/>
      <c r="Q65" s="94"/>
      <c r="R65" s="76"/>
      <c r="S65" s="76"/>
      <c r="T65" s="76"/>
      <c r="U65" s="94"/>
      <c r="V65" s="76"/>
      <c r="W65" s="76"/>
      <c r="X65" s="76"/>
      <c r="Y65" s="94"/>
      <c r="Z65" s="76"/>
      <c r="AA65" s="76"/>
      <c r="AB65" s="76"/>
      <c r="AC65" s="94"/>
      <c r="AD65" s="76"/>
      <c r="AE65" s="76"/>
      <c r="AF65" s="76"/>
      <c r="AG65" s="76"/>
      <c r="AH65" s="76"/>
      <c r="AI65" s="76"/>
      <c r="AJ65" s="94"/>
      <c r="AK65" s="94"/>
    </row>
    <row r="66" spans="4:37" x14ac:dyDescent="0.25">
      <c r="D66" s="76"/>
      <c r="E66" s="76"/>
      <c r="F66" s="76"/>
      <c r="G66" s="76"/>
      <c r="H66" s="76"/>
      <c r="I66" s="76"/>
      <c r="J66" s="76"/>
      <c r="K66" s="76"/>
      <c r="L66" s="76"/>
      <c r="M66" s="94"/>
      <c r="N66" s="76"/>
      <c r="O66" s="76"/>
      <c r="P66" s="76"/>
      <c r="Q66" s="94"/>
      <c r="R66" s="76"/>
      <c r="S66" s="76"/>
      <c r="T66" s="76"/>
      <c r="U66" s="94"/>
      <c r="V66" s="76"/>
      <c r="W66" s="76"/>
      <c r="X66" s="76"/>
      <c r="Y66" s="94"/>
      <c r="Z66" s="76"/>
      <c r="AA66" s="76"/>
      <c r="AB66" s="76"/>
      <c r="AC66" s="94"/>
      <c r="AD66" s="76"/>
      <c r="AE66" s="76"/>
      <c r="AF66" s="76"/>
      <c r="AG66" s="76"/>
      <c r="AH66" s="76"/>
      <c r="AI66" s="76"/>
      <c r="AJ66" s="94"/>
      <c r="AK66" s="94"/>
    </row>
    <row r="67" spans="4:37" x14ac:dyDescent="0.25">
      <c r="D67" s="76"/>
      <c r="E67" s="76"/>
      <c r="F67" s="76"/>
      <c r="G67" s="76"/>
      <c r="H67" s="76"/>
      <c r="I67" s="76"/>
      <c r="J67" s="76"/>
      <c r="K67" s="76"/>
      <c r="L67" s="76"/>
      <c r="M67" s="94"/>
      <c r="N67" s="76"/>
      <c r="O67" s="76"/>
      <c r="P67" s="76"/>
      <c r="Q67" s="94"/>
      <c r="R67" s="76"/>
      <c r="S67" s="76"/>
      <c r="T67" s="76"/>
      <c r="U67" s="94"/>
      <c r="V67" s="76"/>
      <c r="W67" s="76"/>
      <c r="X67" s="76"/>
      <c r="Y67" s="94"/>
      <c r="Z67" s="76"/>
      <c r="AA67" s="76"/>
      <c r="AB67" s="76"/>
      <c r="AC67" s="94"/>
      <c r="AD67" s="76"/>
      <c r="AE67" s="76"/>
      <c r="AF67" s="76"/>
      <c r="AG67" s="76"/>
      <c r="AH67" s="76"/>
      <c r="AI67" s="76"/>
      <c r="AJ67" s="94"/>
      <c r="AK67" s="94"/>
    </row>
    <row r="68" spans="4:37" x14ac:dyDescent="0.25">
      <c r="D68" s="76"/>
      <c r="E68" s="76"/>
      <c r="F68" s="76"/>
      <c r="G68" s="76"/>
      <c r="H68" s="76"/>
      <c r="I68" s="76"/>
      <c r="J68" s="76"/>
      <c r="K68" s="76"/>
      <c r="L68" s="76"/>
      <c r="M68" s="94"/>
      <c r="N68" s="76"/>
      <c r="O68" s="76"/>
      <c r="P68" s="76"/>
      <c r="Q68" s="94"/>
      <c r="R68" s="76"/>
      <c r="S68" s="76"/>
      <c r="T68" s="76"/>
      <c r="U68" s="94"/>
      <c r="V68" s="76"/>
      <c r="W68" s="76"/>
      <c r="X68" s="76"/>
      <c r="Y68" s="94"/>
      <c r="Z68" s="76"/>
      <c r="AA68" s="76"/>
      <c r="AB68" s="76"/>
      <c r="AC68" s="94"/>
      <c r="AD68" s="76"/>
      <c r="AE68" s="76"/>
      <c r="AF68" s="76"/>
      <c r="AG68" s="76"/>
      <c r="AH68" s="76"/>
      <c r="AI68" s="76"/>
      <c r="AJ68" s="94"/>
      <c r="AK68" s="94"/>
    </row>
    <row r="69" spans="4:37" x14ac:dyDescent="0.25">
      <c r="D69" s="76"/>
      <c r="E69" s="76"/>
      <c r="F69" s="76"/>
      <c r="G69" s="76"/>
      <c r="H69" s="76"/>
      <c r="I69" s="76"/>
      <c r="J69" s="76"/>
      <c r="K69" s="76"/>
      <c r="L69" s="76"/>
      <c r="M69" s="94"/>
      <c r="N69" s="76"/>
      <c r="O69" s="76"/>
      <c r="P69" s="76"/>
      <c r="Q69" s="94"/>
      <c r="R69" s="76"/>
      <c r="S69" s="76"/>
      <c r="T69" s="76"/>
      <c r="U69" s="94"/>
      <c r="V69" s="76"/>
      <c r="W69" s="76"/>
      <c r="X69" s="76"/>
      <c r="Y69" s="94"/>
      <c r="Z69" s="76"/>
      <c r="AA69" s="76"/>
      <c r="AB69" s="76"/>
      <c r="AC69" s="94"/>
      <c r="AD69" s="76"/>
      <c r="AE69" s="76"/>
      <c r="AF69" s="76"/>
      <c r="AG69" s="76"/>
      <c r="AH69" s="76"/>
      <c r="AI69" s="76"/>
      <c r="AJ69" s="94"/>
      <c r="AK69" s="94"/>
    </row>
    <row r="70" spans="4:37" x14ac:dyDescent="0.25">
      <c r="D70" s="76"/>
      <c r="E70" s="76"/>
      <c r="F70" s="76"/>
      <c r="G70" s="76"/>
      <c r="H70" s="76"/>
      <c r="I70" s="76"/>
      <c r="J70" s="76"/>
      <c r="K70" s="76"/>
      <c r="L70" s="76"/>
      <c r="M70" s="94"/>
      <c r="N70" s="76"/>
      <c r="O70" s="76"/>
      <c r="P70" s="76"/>
      <c r="Q70" s="94"/>
      <c r="R70" s="76"/>
      <c r="S70" s="76"/>
      <c r="T70" s="76"/>
      <c r="U70" s="94"/>
      <c r="V70" s="76"/>
      <c r="W70" s="76"/>
      <c r="X70" s="76"/>
      <c r="Y70" s="94"/>
      <c r="Z70" s="76"/>
      <c r="AA70" s="76"/>
      <c r="AB70" s="76"/>
      <c r="AC70" s="94"/>
      <c r="AD70" s="76"/>
      <c r="AE70" s="76"/>
      <c r="AF70" s="76"/>
      <c r="AG70" s="76"/>
      <c r="AH70" s="76"/>
      <c r="AI70" s="76"/>
      <c r="AJ70" s="94"/>
      <c r="AK70" s="94"/>
    </row>
    <row r="71" spans="4:37" x14ac:dyDescent="0.25">
      <c r="D71" s="76"/>
      <c r="E71" s="76"/>
      <c r="F71" s="76"/>
      <c r="G71" s="76"/>
      <c r="H71" s="76"/>
      <c r="I71" s="76"/>
      <c r="J71" s="76"/>
      <c r="K71" s="76"/>
      <c r="L71" s="76"/>
      <c r="M71" s="94"/>
      <c r="N71" s="76"/>
      <c r="O71" s="76"/>
      <c r="P71" s="76"/>
      <c r="Q71" s="94"/>
      <c r="R71" s="76"/>
      <c r="S71" s="76"/>
      <c r="T71" s="76"/>
      <c r="U71" s="94"/>
      <c r="V71" s="76"/>
      <c r="W71" s="76"/>
      <c r="X71" s="76"/>
      <c r="Y71" s="94"/>
      <c r="Z71" s="76"/>
      <c r="AA71" s="76"/>
      <c r="AB71" s="76"/>
      <c r="AC71" s="94"/>
      <c r="AD71" s="76"/>
      <c r="AE71" s="76"/>
      <c r="AF71" s="76"/>
      <c r="AG71" s="76"/>
      <c r="AH71" s="76"/>
      <c r="AI71" s="76"/>
      <c r="AJ71" s="94"/>
      <c r="AK71" s="94"/>
    </row>
    <row r="72" spans="4:37" x14ac:dyDescent="0.25">
      <c r="D72" s="76"/>
      <c r="E72" s="76"/>
      <c r="F72" s="76"/>
      <c r="G72" s="76"/>
      <c r="H72" s="76"/>
      <c r="I72" s="76"/>
      <c r="J72" s="76"/>
      <c r="K72" s="76"/>
      <c r="L72" s="76"/>
      <c r="M72" s="94"/>
      <c r="N72" s="76"/>
      <c r="O72" s="76"/>
      <c r="P72" s="76"/>
      <c r="Q72" s="94"/>
      <c r="R72" s="76"/>
      <c r="S72" s="76"/>
      <c r="T72" s="76"/>
      <c r="U72" s="94"/>
      <c r="V72" s="76"/>
      <c r="W72" s="76"/>
      <c r="X72" s="76"/>
      <c r="Y72" s="94"/>
      <c r="Z72" s="76"/>
      <c r="AA72" s="76"/>
      <c r="AB72" s="76"/>
      <c r="AC72" s="94"/>
      <c r="AD72" s="76"/>
      <c r="AE72" s="76"/>
      <c r="AF72" s="76"/>
      <c r="AG72" s="76"/>
      <c r="AH72" s="76"/>
      <c r="AI72" s="76"/>
      <c r="AJ72" s="94"/>
      <c r="AK72" s="94"/>
    </row>
    <row r="73" spans="4:37" x14ac:dyDescent="0.25">
      <c r="D73" s="76"/>
      <c r="E73" s="76"/>
      <c r="F73" s="76"/>
      <c r="G73" s="76"/>
      <c r="H73" s="76"/>
      <c r="I73" s="76"/>
      <c r="J73" s="76"/>
      <c r="K73" s="76"/>
      <c r="L73" s="76"/>
      <c r="M73" s="94"/>
      <c r="N73" s="76"/>
      <c r="O73" s="76"/>
      <c r="P73" s="76"/>
      <c r="Q73" s="94"/>
      <c r="R73" s="76"/>
      <c r="S73" s="76"/>
      <c r="T73" s="76"/>
      <c r="U73" s="94"/>
      <c r="V73" s="76"/>
      <c r="W73" s="76"/>
      <c r="X73" s="76"/>
      <c r="Y73" s="94"/>
      <c r="Z73" s="76"/>
      <c r="AA73" s="76"/>
      <c r="AB73" s="76"/>
      <c r="AC73" s="94"/>
      <c r="AD73" s="76"/>
      <c r="AE73" s="76"/>
      <c r="AF73" s="76"/>
      <c r="AG73" s="76"/>
      <c r="AH73" s="76"/>
      <c r="AI73" s="76"/>
      <c r="AJ73" s="94"/>
      <c r="AK73" s="94"/>
    </row>
    <row r="74" spans="4:37" x14ac:dyDescent="0.25">
      <c r="D74" s="76"/>
      <c r="E74" s="76"/>
      <c r="F74" s="76"/>
      <c r="G74" s="76"/>
      <c r="H74" s="76"/>
      <c r="I74" s="76"/>
      <c r="J74" s="76"/>
      <c r="K74" s="76"/>
      <c r="L74" s="76"/>
      <c r="M74" s="94"/>
      <c r="N74" s="76"/>
      <c r="O74" s="76"/>
      <c r="P74" s="76"/>
      <c r="Q74" s="94"/>
      <c r="R74" s="76"/>
      <c r="S74" s="76"/>
      <c r="T74" s="76"/>
      <c r="U74" s="94"/>
      <c r="V74" s="76"/>
      <c r="W74" s="76"/>
      <c r="X74" s="76"/>
      <c r="Y74" s="94"/>
      <c r="Z74" s="76"/>
      <c r="AA74" s="76"/>
      <c r="AB74" s="76"/>
      <c r="AC74" s="94"/>
      <c r="AD74" s="76"/>
      <c r="AE74" s="76"/>
      <c r="AF74" s="76"/>
      <c r="AG74" s="76"/>
      <c r="AH74" s="76"/>
      <c r="AI74" s="76"/>
      <c r="AJ74" s="94"/>
      <c r="AK74" s="94"/>
    </row>
    <row r="75" spans="4:37" x14ac:dyDescent="0.25">
      <c r="D75" s="76"/>
      <c r="E75" s="76"/>
      <c r="F75" s="76"/>
      <c r="G75" s="76"/>
      <c r="H75" s="76"/>
      <c r="I75" s="76"/>
      <c r="J75" s="76"/>
      <c r="K75" s="76"/>
      <c r="L75" s="76"/>
      <c r="M75" s="94"/>
      <c r="N75" s="76"/>
      <c r="O75" s="76"/>
      <c r="P75" s="76"/>
      <c r="Q75" s="94"/>
      <c r="R75" s="76"/>
      <c r="S75" s="76"/>
      <c r="T75" s="76"/>
      <c r="U75" s="94"/>
      <c r="V75" s="76"/>
      <c r="W75" s="76"/>
      <c r="X75" s="76"/>
      <c r="Y75" s="94"/>
      <c r="Z75" s="76"/>
      <c r="AA75" s="76"/>
      <c r="AB75" s="76"/>
      <c r="AC75" s="94"/>
      <c r="AD75" s="76"/>
      <c r="AE75" s="76"/>
      <c r="AF75" s="76"/>
      <c r="AG75" s="76"/>
      <c r="AH75" s="76"/>
      <c r="AI75" s="76"/>
      <c r="AJ75" s="94"/>
      <c r="AK75" s="94"/>
    </row>
    <row r="76" spans="4:37" x14ac:dyDescent="0.25">
      <c r="D76" s="76"/>
      <c r="E76" s="76"/>
      <c r="F76" s="76"/>
      <c r="G76" s="76"/>
      <c r="H76" s="76"/>
      <c r="I76" s="76"/>
      <c r="J76" s="76"/>
      <c r="K76" s="76"/>
      <c r="L76" s="76"/>
      <c r="M76" s="94"/>
      <c r="N76" s="76"/>
      <c r="O76" s="76"/>
      <c r="P76" s="76"/>
      <c r="Q76" s="94"/>
      <c r="R76" s="76"/>
      <c r="S76" s="76"/>
      <c r="T76" s="76"/>
      <c r="U76" s="94"/>
      <c r="V76" s="76"/>
      <c r="W76" s="76"/>
      <c r="X76" s="76"/>
      <c r="Y76" s="94"/>
      <c r="Z76" s="76"/>
      <c r="AA76" s="76"/>
      <c r="AB76" s="76"/>
      <c r="AC76" s="94"/>
      <c r="AD76" s="76"/>
      <c r="AE76" s="76"/>
      <c r="AF76" s="76"/>
      <c r="AG76" s="76"/>
      <c r="AH76" s="76"/>
      <c r="AI76" s="76"/>
      <c r="AJ76" s="94"/>
      <c r="AK76" s="94"/>
    </row>
    <row r="77" spans="4:37" x14ac:dyDescent="0.25">
      <c r="D77" s="76"/>
      <c r="E77" s="76"/>
      <c r="F77" s="76"/>
      <c r="G77" s="76"/>
      <c r="H77" s="76"/>
      <c r="I77" s="76"/>
      <c r="J77" s="76"/>
      <c r="K77" s="76"/>
      <c r="L77" s="76"/>
      <c r="M77" s="94"/>
      <c r="N77" s="76"/>
      <c r="O77" s="76"/>
      <c r="P77" s="76"/>
      <c r="Q77" s="94"/>
      <c r="R77" s="76"/>
      <c r="S77" s="76"/>
      <c r="T77" s="76"/>
      <c r="U77" s="94"/>
      <c r="V77" s="76"/>
      <c r="W77" s="76"/>
      <c r="X77" s="76"/>
      <c r="Y77" s="94"/>
      <c r="Z77" s="76"/>
      <c r="AA77" s="76"/>
      <c r="AB77" s="76"/>
      <c r="AC77" s="94"/>
      <c r="AD77" s="76"/>
      <c r="AE77" s="76"/>
      <c r="AF77" s="76"/>
      <c r="AG77" s="76"/>
      <c r="AH77" s="76"/>
      <c r="AI77" s="76"/>
      <c r="AJ77" s="94"/>
      <c r="AK77" s="94"/>
    </row>
    <row r="78" spans="4:37" x14ac:dyDescent="0.25">
      <c r="D78" s="76"/>
      <c r="E78" s="76"/>
      <c r="F78" s="76"/>
      <c r="G78" s="76"/>
      <c r="H78" s="76"/>
      <c r="I78" s="76"/>
      <c r="J78" s="76"/>
      <c r="K78" s="76"/>
      <c r="L78" s="76"/>
      <c r="M78" s="94"/>
      <c r="N78" s="76"/>
      <c r="O78" s="76"/>
      <c r="P78" s="76"/>
      <c r="Q78" s="94"/>
      <c r="R78" s="76"/>
      <c r="S78" s="76"/>
      <c r="T78" s="76"/>
      <c r="U78" s="94"/>
      <c r="V78" s="76"/>
      <c r="W78" s="76"/>
      <c r="X78" s="76"/>
      <c r="Y78" s="94"/>
      <c r="Z78" s="76"/>
      <c r="AA78" s="76"/>
      <c r="AB78" s="76"/>
      <c r="AC78" s="94"/>
      <c r="AD78" s="76"/>
      <c r="AE78" s="76"/>
      <c r="AF78" s="76"/>
      <c r="AG78" s="76"/>
      <c r="AH78" s="76"/>
      <c r="AI78" s="76"/>
      <c r="AJ78" s="94"/>
      <c r="AK78" s="94"/>
    </row>
    <row r="79" spans="4:37" x14ac:dyDescent="0.25">
      <c r="D79" s="76"/>
      <c r="E79" s="76"/>
      <c r="F79" s="76"/>
      <c r="G79" s="76"/>
      <c r="H79" s="76"/>
      <c r="I79" s="76"/>
      <c r="J79" s="76"/>
      <c r="K79" s="76"/>
      <c r="L79" s="76"/>
      <c r="M79" s="94"/>
      <c r="N79" s="76"/>
      <c r="O79" s="76"/>
      <c r="P79" s="76"/>
      <c r="Q79" s="94"/>
      <c r="R79" s="76"/>
      <c r="S79" s="76"/>
      <c r="T79" s="76"/>
      <c r="U79" s="94"/>
      <c r="V79" s="76"/>
      <c r="W79" s="76"/>
      <c r="X79" s="76"/>
      <c r="Y79" s="94"/>
      <c r="Z79" s="76"/>
      <c r="AA79" s="76"/>
      <c r="AB79" s="76"/>
      <c r="AC79" s="94"/>
      <c r="AD79" s="76"/>
      <c r="AE79" s="76"/>
      <c r="AF79" s="76"/>
      <c r="AG79" s="76"/>
      <c r="AH79" s="76"/>
      <c r="AI79" s="76"/>
      <c r="AJ79" s="94"/>
      <c r="AK79" s="94"/>
    </row>
    <row r="80" spans="4:37" x14ac:dyDescent="0.25">
      <c r="D80" s="76"/>
      <c r="E80" s="76"/>
      <c r="F80" s="76"/>
      <c r="G80" s="76"/>
      <c r="H80" s="76"/>
      <c r="I80" s="76"/>
      <c r="J80" s="76"/>
      <c r="K80" s="76"/>
      <c r="L80" s="76"/>
      <c r="M80" s="94"/>
      <c r="N80" s="76"/>
      <c r="O80" s="76"/>
      <c r="P80" s="76"/>
      <c r="Q80" s="94"/>
      <c r="R80" s="76"/>
      <c r="S80" s="76"/>
      <c r="T80" s="76"/>
      <c r="U80" s="94"/>
      <c r="V80" s="76"/>
      <c r="W80" s="76"/>
      <c r="X80" s="76"/>
      <c r="Y80" s="94"/>
      <c r="Z80" s="76"/>
      <c r="AA80" s="76"/>
      <c r="AB80" s="76"/>
      <c r="AC80" s="94"/>
      <c r="AD80" s="76"/>
      <c r="AE80" s="76"/>
      <c r="AF80" s="76"/>
      <c r="AG80" s="76"/>
      <c r="AH80" s="76"/>
      <c r="AI80" s="76"/>
      <c r="AJ80" s="94"/>
      <c r="AK80" s="94"/>
    </row>
    <row r="81" spans="4:37" x14ac:dyDescent="0.25">
      <c r="D81" s="76"/>
      <c r="E81" s="76"/>
      <c r="F81" s="76"/>
      <c r="G81" s="76"/>
      <c r="H81" s="76"/>
      <c r="I81" s="76"/>
      <c r="J81" s="76"/>
      <c r="K81" s="76"/>
      <c r="L81" s="76"/>
      <c r="M81" s="94"/>
      <c r="N81" s="76"/>
      <c r="O81" s="76"/>
      <c r="P81" s="76"/>
      <c r="Q81" s="94"/>
      <c r="R81" s="76"/>
      <c r="S81" s="76"/>
      <c r="T81" s="76"/>
      <c r="U81" s="94"/>
      <c r="V81" s="76"/>
      <c r="W81" s="76"/>
      <c r="X81" s="76"/>
      <c r="Y81" s="94"/>
      <c r="Z81" s="76"/>
      <c r="AA81" s="76"/>
      <c r="AB81" s="76"/>
      <c r="AC81" s="94"/>
      <c r="AD81" s="76"/>
      <c r="AE81" s="76"/>
      <c r="AF81" s="76"/>
      <c r="AG81" s="76"/>
      <c r="AH81" s="76"/>
      <c r="AI81" s="76"/>
      <c r="AJ81" s="94"/>
      <c r="AK81" s="94"/>
    </row>
  </sheetData>
  <mergeCells count="10">
    <mergeCell ref="V4:Y4"/>
    <mergeCell ref="Z4:AC4"/>
    <mergeCell ref="AD4:AJ4"/>
    <mergeCell ref="B2:AK2"/>
    <mergeCell ref="B3:AK3"/>
    <mergeCell ref="D4:F4"/>
    <mergeCell ref="G4:I4"/>
    <mergeCell ref="J4:M4"/>
    <mergeCell ref="N4:Q4"/>
    <mergeCell ref="R4:U4"/>
  </mergeCells>
  <printOptions horizontalCentered="1"/>
  <pageMargins left="0.05" right="0.05" top="0.59055118110236204" bottom="0.59055118110236204" header="0.31496062992126" footer="0.31496062992126"/>
  <pageSetup paperSize="9" scale="40" orientation="landscape" r:id="rId1"/>
  <rowBreaks count="1" manualBreakCount="1">
    <brk id="1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K81"/>
  <sheetViews>
    <sheetView showGridLines="0" workbookViewId="0">
      <selection activeCell="AJ9" sqref="AJ9:AK81"/>
    </sheetView>
  </sheetViews>
  <sheetFormatPr defaultRowHeight="12.5" x14ac:dyDescent="0.25"/>
  <cols>
    <col min="1" max="1" width="1.54296875" customWidth="1"/>
    <col min="2" max="2" width="20.7265625" customWidth="1"/>
    <col min="3" max="3" width="6.7265625" customWidth="1"/>
    <col min="4" max="6" width="10.7265625" customWidth="1"/>
    <col min="7" max="9" width="10.7265625" hidden="1" customWidth="1"/>
    <col min="10" max="12" width="10.7265625" customWidth="1"/>
    <col min="13" max="13" width="11.7265625" customWidth="1"/>
    <col min="14" max="16" width="10.7265625" customWidth="1"/>
    <col min="17" max="17" width="11.7265625" customWidth="1"/>
    <col min="18" max="25" width="10.7265625" hidden="1" customWidth="1"/>
    <col min="26" max="28" width="10.7265625" customWidth="1"/>
    <col min="29" max="29" width="11.7265625" customWidth="1"/>
    <col min="30" max="32" width="10.7265625" customWidth="1"/>
    <col min="33" max="35" width="10.7265625" hidden="1" customWidth="1"/>
    <col min="36" max="36" width="11.7265625" customWidth="1"/>
    <col min="37" max="37" width="10.7265625" customWidth="1"/>
  </cols>
  <sheetData>
    <row r="1" spans="1:37" ht="14" x14ac:dyDescent="0.3">
      <c r="A1" s="1" t="s">
        <v>0</v>
      </c>
    </row>
    <row r="2" spans="1:37" ht="15.75" customHeight="1" x14ac:dyDescent="0.35">
      <c r="A2" s="2" t="s">
        <v>0</v>
      </c>
      <c r="B2" s="128" t="s">
        <v>42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9"/>
      <c r="AA2" s="129"/>
      <c r="AB2" s="129"/>
      <c r="AC2" s="129"/>
      <c r="AD2" s="129"/>
      <c r="AE2" s="129"/>
      <c r="AF2" s="129"/>
      <c r="AG2" s="129"/>
      <c r="AH2" s="129"/>
      <c r="AI2" s="129"/>
      <c r="AJ2" s="129"/>
      <c r="AK2" s="129"/>
    </row>
    <row r="3" spans="1:37" ht="14" x14ac:dyDescent="0.3">
      <c r="A3" s="1" t="s">
        <v>0</v>
      </c>
      <c r="B3" s="130" t="s">
        <v>2</v>
      </c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30"/>
      <c r="W3" s="130"/>
      <c r="X3" s="130"/>
      <c r="Y3" s="130"/>
      <c r="Z3" s="130"/>
      <c r="AA3" s="130"/>
      <c r="AB3" s="130"/>
      <c r="AC3" s="130"/>
      <c r="AD3" s="130"/>
      <c r="AE3" s="130"/>
      <c r="AF3" s="130"/>
      <c r="AG3" s="130"/>
      <c r="AH3" s="130"/>
      <c r="AI3" s="130"/>
      <c r="AJ3" s="130"/>
      <c r="AK3" s="130"/>
    </row>
    <row r="4" spans="1:37" s="7" customFormat="1" ht="16.5" customHeight="1" x14ac:dyDescent="0.3">
      <c r="A4" s="3" t="s">
        <v>0</v>
      </c>
      <c r="B4" s="4" t="s">
        <v>0</v>
      </c>
      <c r="C4" s="5" t="s">
        <v>0</v>
      </c>
      <c r="D4" s="120" t="s">
        <v>3</v>
      </c>
      <c r="E4" s="120"/>
      <c r="F4" s="120"/>
      <c r="G4" s="120" t="s">
        <v>4</v>
      </c>
      <c r="H4" s="120"/>
      <c r="I4" s="120"/>
      <c r="J4" s="121" t="s">
        <v>5</v>
      </c>
      <c r="K4" s="122"/>
      <c r="L4" s="122"/>
      <c r="M4" s="123"/>
      <c r="N4" s="121" t="s">
        <v>6</v>
      </c>
      <c r="O4" s="124"/>
      <c r="P4" s="124"/>
      <c r="Q4" s="125"/>
      <c r="R4" s="121" t="s">
        <v>7</v>
      </c>
      <c r="S4" s="124"/>
      <c r="T4" s="124"/>
      <c r="U4" s="125"/>
      <c r="V4" s="121" t="s">
        <v>8</v>
      </c>
      <c r="W4" s="126"/>
      <c r="X4" s="126"/>
      <c r="Y4" s="127"/>
      <c r="Z4" s="121" t="s">
        <v>9</v>
      </c>
      <c r="AA4" s="122"/>
      <c r="AB4" s="122"/>
      <c r="AC4" s="123"/>
      <c r="AD4" s="121" t="s">
        <v>10</v>
      </c>
      <c r="AE4" s="122"/>
      <c r="AF4" s="122"/>
      <c r="AG4" s="122"/>
      <c r="AH4" s="122"/>
      <c r="AI4" s="122"/>
      <c r="AJ4" s="123"/>
      <c r="AK4" s="6"/>
    </row>
    <row r="5" spans="1:37" s="7" customFormat="1" ht="81.75" customHeight="1" x14ac:dyDescent="0.3">
      <c r="A5" s="8" t="s">
        <v>0</v>
      </c>
      <c r="B5" s="9" t="s">
        <v>11</v>
      </c>
      <c r="C5" s="10" t="s">
        <v>12</v>
      </c>
      <c r="D5" s="11" t="s">
        <v>13</v>
      </c>
      <c r="E5" s="12" t="s">
        <v>14</v>
      </c>
      <c r="F5" s="13" t="s">
        <v>15</v>
      </c>
      <c r="G5" s="11" t="s">
        <v>13</v>
      </c>
      <c r="H5" s="12" t="s">
        <v>14</v>
      </c>
      <c r="I5" s="13" t="s">
        <v>15</v>
      </c>
      <c r="J5" s="11" t="s">
        <v>13</v>
      </c>
      <c r="K5" s="12" t="s">
        <v>14</v>
      </c>
      <c r="L5" s="12" t="s">
        <v>15</v>
      </c>
      <c r="M5" s="13" t="s">
        <v>16</v>
      </c>
      <c r="N5" s="11" t="s">
        <v>13</v>
      </c>
      <c r="O5" s="12" t="s">
        <v>14</v>
      </c>
      <c r="P5" s="14" t="s">
        <v>15</v>
      </c>
      <c r="Q5" s="15" t="s">
        <v>17</v>
      </c>
      <c r="R5" s="12" t="s">
        <v>13</v>
      </c>
      <c r="S5" s="12" t="s">
        <v>14</v>
      </c>
      <c r="T5" s="14" t="s">
        <v>15</v>
      </c>
      <c r="U5" s="15" t="s">
        <v>18</v>
      </c>
      <c r="V5" s="12" t="s">
        <v>13</v>
      </c>
      <c r="W5" s="12" t="s">
        <v>14</v>
      </c>
      <c r="X5" s="14" t="s">
        <v>15</v>
      </c>
      <c r="Y5" s="15" t="s">
        <v>19</v>
      </c>
      <c r="Z5" s="11" t="s">
        <v>13</v>
      </c>
      <c r="AA5" s="12" t="s">
        <v>14</v>
      </c>
      <c r="AB5" s="12" t="s">
        <v>15</v>
      </c>
      <c r="AC5" s="13" t="s">
        <v>20</v>
      </c>
      <c r="AD5" s="11" t="s">
        <v>13</v>
      </c>
      <c r="AE5" s="12" t="s">
        <v>14</v>
      </c>
      <c r="AF5" s="12" t="s">
        <v>15</v>
      </c>
      <c r="AG5" s="12" t="s">
        <v>0</v>
      </c>
      <c r="AH5" s="12" t="s">
        <v>0</v>
      </c>
      <c r="AI5" s="12" t="s">
        <v>0</v>
      </c>
      <c r="AJ5" s="16" t="s">
        <v>20</v>
      </c>
      <c r="AK5" s="17" t="s">
        <v>21</v>
      </c>
    </row>
    <row r="6" spans="1:37" s="7" customFormat="1" ht="13" x14ac:dyDescent="0.3">
      <c r="A6" s="3" t="s">
        <v>0</v>
      </c>
      <c r="B6" s="18"/>
      <c r="C6" s="19"/>
      <c r="D6" s="20"/>
      <c r="E6" s="21"/>
      <c r="F6" s="22"/>
      <c r="G6" s="23"/>
      <c r="H6" s="21"/>
      <c r="I6" s="24"/>
      <c r="J6" s="23"/>
      <c r="K6" s="21"/>
      <c r="L6" s="21"/>
      <c r="M6" s="22"/>
      <c r="N6" s="20"/>
      <c r="O6" s="25"/>
      <c r="P6" s="21"/>
      <c r="Q6" s="22"/>
      <c r="R6" s="20"/>
      <c r="S6" s="21"/>
      <c r="T6" s="21"/>
      <c r="U6" s="22"/>
      <c r="V6" s="20"/>
      <c r="W6" s="21"/>
      <c r="X6" s="21"/>
      <c r="Y6" s="22"/>
      <c r="Z6" s="23"/>
      <c r="AA6" s="21"/>
      <c r="AB6" s="21"/>
      <c r="AC6" s="22"/>
      <c r="AD6" s="23"/>
      <c r="AE6" s="21"/>
      <c r="AF6" s="21"/>
      <c r="AG6" s="21"/>
      <c r="AH6" s="21"/>
      <c r="AI6" s="21"/>
      <c r="AJ6" s="22"/>
      <c r="AK6" s="22"/>
    </row>
    <row r="7" spans="1:37" s="7" customFormat="1" ht="13" x14ac:dyDescent="0.3">
      <c r="A7" s="26" t="s">
        <v>0</v>
      </c>
      <c r="B7" s="27" t="s">
        <v>60</v>
      </c>
      <c r="C7" s="19"/>
      <c r="D7" s="28"/>
      <c r="E7" s="29"/>
      <c r="F7" s="30"/>
      <c r="G7" s="23"/>
      <c r="H7" s="29"/>
      <c r="I7" s="24"/>
      <c r="J7" s="23"/>
      <c r="K7" s="29"/>
      <c r="L7" s="29"/>
      <c r="M7" s="30"/>
      <c r="N7" s="28"/>
      <c r="P7" s="29"/>
      <c r="Q7" s="30"/>
      <c r="R7" s="28"/>
      <c r="S7" s="29"/>
      <c r="T7" s="29"/>
      <c r="U7" s="30"/>
      <c r="V7" s="28"/>
      <c r="W7" s="29"/>
      <c r="X7" s="29"/>
      <c r="Y7" s="30"/>
      <c r="Z7" s="23"/>
      <c r="AA7" s="29"/>
      <c r="AB7" s="29"/>
      <c r="AC7" s="30"/>
      <c r="AD7" s="23"/>
      <c r="AE7" s="29"/>
      <c r="AF7" s="29"/>
      <c r="AG7" s="29"/>
      <c r="AH7" s="29"/>
      <c r="AI7" s="29"/>
      <c r="AJ7" s="30"/>
      <c r="AK7" s="30"/>
    </row>
    <row r="8" spans="1:37" s="7" customFormat="1" ht="13" x14ac:dyDescent="0.3">
      <c r="A8" s="26" t="s">
        <v>0</v>
      </c>
      <c r="B8" s="24"/>
      <c r="C8" s="19"/>
      <c r="D8" s="28"/>
      <c r="E8" s="29"/>
      <c r="F8" s="30"/>
      <c r="G8" s="23"/>
      <c r="H8" s="29"/>
      <c r="I8" s="24"/>
      <c r="J8" s="23"/>
      <c r="K8" s="29"/>
      <c r="L8" s="29"/>
      <c r="M8" s="30"/>
      <c r="N8" s="28"/>
      <c r="P8" s="29"/>
      <c r="Q8" s="30"/>
      <c r="R8" s="28"/>
      <c r="S8" s="29"/>
      <c r="T8" s="29"/>
      <c r="U8" s="30"/>
      <c r="V8" s="28"/>
      <c r="W8" s="29"/>
      <c r="X8" s="29"/>
      <c r="Y8" s="30"/>
      <c r="Z8" s="23"/>
      <c r="AA8" s="29"/>
      <c r="AB8" s="29"/>
      <c r="AC8" s="30"/>
      <c r="AD8" s="23"/>
      <c r="AE8" s="29"/>
      <c r="AF8" s="29"/>
      <c r="AG8" s="29"/>
      <c r="AH8" s="29"/>
      <c r="AI8" s="29"/>
      <c r="AJ8" s="30"/>
      <c r="AK8" s="30"/>
    </row>
    <row r="9" spans="1:37" s="7" customFormat="1" ht="13" x14ac:dyDescent="0.3">
      <c r="A9" s="23" t="s">
        <v>23</v>
      </c>
      <c r="B9" s="31" t="s">
        <v>61</v>
      </c>
      <c r="C9" s="32" t="s">
        <v>62</v>
      </c>
      <c r="D9" s="64">
        <v>4536590380</v>
      </c>
      <c r="E9" s="65">
        <v>140263000</v>
      </c>
      <c r="F9" s="66">
        <f>$D9       +$E9</f>
        <v>4676853380</v>
      </c>
      <c r="G9" s="64">
        <v>4536590380</v>
      </c>
      <c r="H9" s="65">
        <v>140263000</v>
      </c>
      <c r="I9" s="67">
        <f>$G9       +$H9</f>
        <v>4676853380</v>
      </c>
      <c r="J9" s="64">
        <v>1115570012</v>
      </c>
      <c r="K9" s="65">
        <v>59013224</v>
      </c>
      <c r="L9" s="65">
        <f>$J9       +$K9</f>
        <v>1174583236</v>
      </c>
      <c r="M9" s="90">
        <f>IF(($F9       =0),0,($L9       /$F9       ))</f>
        <v>0.25114818459414695</v>
      </c>
      <c r="N9" s="100">
        <v>981165778</v>
      </c>
      <c r="O9" s="101">
        <v>38642292</v>
      </c>
      <c r="P9" s="102">
        <f>$N9       +$O9</f>
        <v>1019808070</v>
      </c>
      <c r="Q9" s="90">
        <f>IF(($F9       =0),0,($P9       /$F9       ))</f>
        <v>0.21805431711010792</v>
      </c>
      <c r="R9" s="100">
        <v>0</v>
      </c>
      <c r="S9" s="102">
        <v>0</v>
      </c>
      <c r="T9" s="102">
        <f>$R9       +$S9</f>
        <v>0</v>
      </c>
      <c r="U9" s="90">
        <f>IF(($I9       =0),0,($T9       /$I9       ))</f>
        <v>0</v>
      </c>
      <c r="V9" s="100">
        <v>0</v>
      </c>
      <c r="W9" s="102">
        <v>0</v>
      </c>
      <c r="X9" s="102">
        <f>$V9       +$W9</f>
        <v>0</v>
      </c>
      <c r="Y9" s="90">
        <f>IF(($I9       =0),0,($X9       /$I9       ))</f>
        <v>0</v>
      </c>
      <c r="Z9" s="64">
        <f>$J9       +$N9</f>
        <v>2096735790</v>
      </c>
      <c r="AA9" s="65">
        <f>$K9       +$O9</f>
        <v>97655516</v>
      </c>
      <c r="AB9" s="65">
        <f>$Z9       +$AA9</f>
        <v>2194391306</v>
      </c>
      <c r="AC9" s="90">
        <f>IF(($F9       =0),0,($AB9       /$F9       ))</f>
        <v>0.46920250170425482</v>
      </c>
      <c r="AD9" s="64">
        <v>952472612</v>
      </c>
      <c r="AE9" s="65">
        <v>83119317</v>
      </c>
      <c r="AF9" s="65">
        <f>$AD9       +$AE9</f>
        <v>1035591929</v>
      </c>
      <c r="AG9" s="65">
        <v>4372451090</v>
      </c>
      <c r="AH9" s="65">
        <v>4316578031</v>
      </c>
      <c r="AI9" s="65">
        <v>2124847734</v>
      </c>
      <c r="AJ9" s="90">
        <f>IF(($AG9       =0),0,($AI9       /$AG9       ))</f>
        <v>0.48596260776012479</v>
      </c>
      <c r="AK9" s="90">
        <f>IF(($AF9       =0),0,(($P9       /$AF9       )-1))</f>
        <v>-1.524138857980617E-2</v>
      </c>
    </row>
    <row r="10" spans="1:37" s="7" customFormat="1" ht="13" x14ac:dyDescent="0.3">
      <c r="A10" s="23" t="s">
        <v>23</v>
      </c>
      <c r="B10" s="31" t="s">
        <v>63</v>
      </c>
      <c r="C10" s="32" t="s">
        <v>64</v>
      </c>
      <c r="D10" s="64">
        <v>9498043242</v>
      </c>
      <c r="E10" s="65">
        <v>379715545</v>
      </c>
      <c r="F10" s="67">
        <f t="shared" ref="F10:F28" si="0">$D10      +$E10</f>
        <v>9877758787</v>
      </c>
      <c r="G10" s="64">
        <v>9563865441</v>
      </c>
      <c r="H10" s="65">
        <v>437060306</v>
      </c>
      <c r="I10" s="67">
        <f t="shared" ref="I10:I28" si="1">$G10      +$H10</f>
        <v>10000925747</v>
      </c>
      <c r="J10" s="64">
        <v>2708462199</v>
      </c>
      <c r="K10" s="65">
        <v>37843949</v>
      </c>
      <c r="L10" s="65">
        <f t="shared" ref="L10:L28" si="2">$J10      +$K10</f>
        <v>2746306148</v>
      </c>
      <c r="M10" s="90">
        <f t="shared" ref="M10:M28" si="3">IF(($F10      =0),0,($L10      /$F10      ))</f>
        <v>0.2780292784244115</v>
      </c>
      <c r="N10" s="100">
        <v>2313343026</v>
      </c>
      <c r="O10" s="101">
        <v>69254576</v>
      </c>
      <c r="P10" s="102">
        <f t="shared" ref="P10:P28" si="4">$N10      +$O10</f>
        <v>2382597602</v>
      </c>
      <c r="Q10" s="90">
        <f t="shared" ref="Q10:Q28" si="5">IF(($F10      =0),0,($P10      /$F10      ))</f>
        <v>0.24120831996178205</v>
      </c>
      <c r="R10" s="100">
        <v>0</v>
      </c>
      <c r="S10" s="102">
        <v>0</v>
      </c>
      <c r="T10" s="102">
        <f t="shared" ref="T10:T28" si="6">$R10      +$S10</f>
        <v>0</v>
      </c>
      <c r="U10" s="90">
        <f t="shared" ref="U10:U28" si="7">IF(($I10      =0),0,($T10      /$I10      ))</f>
        <v>0</v>
      </c>
      <c r="V10" s="100">
        <v>0</v>
      </c>
      <c r="W10" s="102">
        <v>0</v>
      </c>
      <c r="X10" s="102">
        <f t="shared" ref="X10:X28" si="8">$V10      +$W10</f>
        <v>0</v>
      </c>
      <c r="Y10" s="90">
        <f t="shared" ref="Y10:Y28" si="9">IF(($I10      =0),0,($X10      /$I10      ))</f>
        <v>0</v>
      </c>
      <c r="Z10" s="64">
        <f t="shared" ref="Z10:Z28" si="10">$J10      +$N10</f>
        <v>5021805225</v>
      </c>
      <c r="AA10" s="65">
        <f t="shared" ref="AA10:AA28" si="11">$K10      +$O10</f>
        <v>107098525</v>
      </c>
      <c r="AB10" s="65">
        <f t="shared" ref="AB10:AB28" si="12">$Z10      +$AA10</f>
        <v>5128903750</v>
      </c>
      <c r="AC10" s="90">
        <f t="shared" ref="AC10:AC28" si="13">IF(($F10      =0),0,($AB10      /$F10      ))</f>
        <v>0.51923759838619354</v>
      </c>
      <c r="AD10" s="64">
        <v>2081766610</v>
      </c>
      <c r="AE10" s="65">
        <v>69957997</v>
      </c>
      <c r="AF10" s="65">
        <f t="shared" ref="AF10:AF28" si="14">$AD10      +$AE10</f>
        <v>2151724607</v>
      </c>
      <c r="AG10" s="65">
        <v>8819503220</v>
      </c>
      <c r="AH10" s="65">
        <v>8446257091</v>
      </c>
      <c r="AI10" s="65">
        <v>4602159629</v>
      </c>
      <c r="AJ10" s="90">
        <f t="shared" ref="AJ10:AJ28" si="15">IF(($AG10      =0),0,($AI10      /$AG10      ))</f>
        <v>0.52181619692180348</v>
      </c>
      <c r="AK10" s="90">
        <f t="shared" ref="AK10:AK28" si="16">IF(($AF10      =0),0,(($P10      /$AF10      )-1))</f>
        <v>0.10729672108081245</v>
      </c>
    </row>
    <row r="11" spans="1:37" s="7" customFormat="1" ht="13" x14ac:dyDescent="0.3">
      <c r="A11" s="23" t="s">
        <v>23</v>
      </c>
      <c r="B11" s="31" t="s">
        <v>65</v>
      </c>
      <c r="C11" s="32" t="s">
        <v>66</v>
      </c>
      <c r="D11" s="64">
        <v>5336130741</v>
      </c>
      <c r="E11" s="65">
        <v>500648888</v>
      </c>
      <c r="F11" s="67">
        <f t="shared" si="0"/>
        <v>5836779629</v>
      </c>
      <c r="G11" s="64">
        <v>5336130741</v>
      </c>
      <c r="H11" s="65">
        <v>586534888</v>
      </c>
      <c r="I11" s="67">
        <f t="shared" si="1"/>
        <v>5922665629</v>
      </c>
      <c r="J11" s="64">
        <v>1327630960</v>
      </c>
      <c r="K11" s="65">
        <v>70477485</v>
      </c>
      <c r="L11" s="65">
        <f t="shared" si="2"/>
        <v>1398108445</v>
      </c>
      <c r="M11" s="90">
        <f t="shared" si="3"/>
        <v>0.23953421815918965</v>
      </c>
      <c r="N11" s="100">
        <v>1236358495</v>
      </c>
      <c r="O11" s="101">
        <v>130350912</v>
      </c>
      <c r="P11" s="102">
        <f t="shared" si="4"/>
        <v>1366709407</v>
      </c>
      <c r="Q11" s="90">
        <f t="shared" si="5"/>
        <v>0.23415470411278055</v>
      </c>
      <c r="R11" s="100">
        <v>0</v>
      </c>
      <c r="S11" s="102">
        <v>0</v>
      </c>
      <c r="T11" s="102">
        <f t="shared" si="6"/>
        <v>0</v>
      </c>
      <c r="U11" s="90">
        <f t="shared" si="7"/>
        <v>0</v>
      </c>
      <c r="V11" s="100">
        <v>0</v>
      </c>
      <c r="W11" s="102">
        <v>0</v>
      </c>
      <c r="X11" s="102">
        <f t="shared" si="8"/>
        <v>0</v>
      </c>
      <c r="Y11" s="90">
        <f t="shared" si="9"/>
        <v>0</v>
      </c>
      <c r="Z11" s="64">
        <f t="shared" si="10"/>
        <v>2563989455</v>
      </c>
      <c r="AA11" s="65">
        <f t="shared" si="11"/>
        <v>200828397</v>
      </c>
      <c r="AB11" s="65">
        <f t="shared" si="12"/>
        <v>2764817852</v>
      </c>
      <c r="AC11" s="90">
        <f t="shared" si="13"/>
        <v>0.47368892227197018</v>
      </c>
      <c r="AD11" s="64">
        <v>1490398753</v>
      </c>
      <c r="AE11" s="65">
        <v>99745536</v>
      </c>
      <c r="AF11" s="65">
        <f t="shared" si="14"/>
        <v>1590144289</v>
      </c>
      <c r="AG11" s="65">
        <v>4625257407</v>
      </c>
      <c r="AH11" s="65">
        <v>5136145669</v>
      </c>
      <c r="AI11" s="65">
        <v>2323376652</v>
      </c>
      <c r="AJ11" s="90">
        <f t="shared" si="15"/>
        <v>0.50232375142705221</v>
      </c>
      <c r="AK11" s="90">
        <f t="shared" si="16"/>
        <v>-0.14051233183405787</v>
      </c>
    </row>
    <row r="12" spans="1:37" s="7" customFormat="1" ht="13" x14ac:dyDescent="0.3">
      <c r="A12" s="23" t="s">
        <v>23</v>
      </c>
      <c r="B12" s="31" t="s">
        <v>67</v>
      </c>
      <c r="C12" s="32" t="s">
        <v>68</v>
      </c>
      <c r="D12" s="64">
        <v>9535505096</v>
      </c>
      <c r="E12" s="65">
        <v>653856127</v>
      </c>
      <c r="F12" s="67">
        <f t="shared" si="0"/>
        <v>10189361223</v>
      </c>
      <c r="G12" s="64">
        <v>9535505096</v>
      </c>
      <c r="H12" s="65">
        <v>653856127</v>
      </c>
      <c r="I12" s="67">
        <f t="shared" si="1"/>
        <v>10189361223</v>
      </c>
      <c r="J12" s="64">
        <v>2479202804</v>
      </c>
      <c r="K12" s="65">
        <v>67978506</v>
      </c>
      <c r="L12" s="65">
        <f t="shared" si="2"/>
        <v>2547181310</v>
      </c>
      <c r="M12" s="90">
        <f t="shared" si="3"/>
        <v>0.24998439590603178</v>
      </c>
      <c r="N12" s="100">
        <v>2243501731</v>
      </c>
      <c r="O12" s="101">
        <v>150101684</v>
      </c>
      <c r="P12" s="102">
        <f t="shared" si="4"/>
        <v>2393603415</v>
      </c>
      <c r="Q12" s="90">
        <f t="shared" si="5"/>
        <v>0.23491201878259294</v>
      </c>
      <c r="R12" s="100">
        <v>0</v>
      </c>
      <c r="S12" s="102">
        <v>0</v>
      </c>
      <c r="T12" s="102">
        <f t="shared" si="6"/>
        <v>0</v>
      </c>
      <c r="U12" s="90">
        <f t="shared" si="7"/>
        <v>0</v>
      </c>
      <c r="V12" s="100">
        <v>0</v>
      </c>
      <c r="W12" s="102">
        <v>0</v>
      </c>
      <c r="X12" s="102">
        <f t="shared" si="8"/>
        <v>0</v>
      </c>
      <c r="Y12" s="90">
        <f t="shared" si="9"/>
        <v>0</v>
      </c>
      <c r="Z12" s="64">
        <f t="shared" si="10"/>
        <v>4722704535</v>
      </c>
      <c r="AA12" s="65">
        <f t="shared" si="11"/>
        <v>218080190</v>
      </c>
      <c r="AB12" s="65">
        <f t="shared" si="12"/>
        <v>4940784725</v>
      </c>
      <c r="AC12" s="90">
        <f t="shared" si="13"/>
        <v>0.48489641468862471</v>
      </c>
      <c r="AD12" s="64">
        <v>2124976791</v>
      </c>
      <c r="AE12" s="65">
        <v>90180419</v>
      </c>
      <c r="AF12" s="65">
        <f t="shared" si="14"/>
        <v>2215157210</v>
      </c>
      <c r="AG12" s="65">
        <v>9787885117</v>
      </c>
      <c r="AH12" s="65">
        <v>9767536965</v>
      </c>
      <c r="AI12" s="65">
        <v>4543494380</v>
      </c>
      <c r="AJ12" s="90">
        <f t="shared" si="15"/>
        <v>0.46419572008550375</v>
      </c>
      <c r="AK12" s="90">
        <f t="shared" si="16"/>
        <v>8.0556903227649412E-2</v>
      </c>
    </row>
    <row r="13" spans="1:37" s="7" customFormat="1" ht="13" x14ac:dyDescent="0.3">
      <c r="A13" s="23" t="s">
        <v>23</v>
      </c>
      <c r="B13" s="31" t="s">
        <v>69</v>
      </c>
      <c r="C13" s="32" t="s">
        <v>70</v>
      </c>
      <c r="D13" s="64">
        <v>2705642334</v>
      </c>
      <c r="E13" s="65">
        <v>235557737</v>
      </c>
      <c r="F13" s="67">
        <f t="shared" si="0"/>
        <v>2941200071</v>
      </c>
      <c r="G13" s="64">
        <v>2705642334</v>
      </c>
      <c r="H13" s="65">
        <v>235557737</v>
      </c>
      <c r="I13" s="67">
        <f t="shared" si="1"/>
        <v>2941200071</v>
      </c>
      <c r="J13" s="64">
        <v>791762185</v>
      </c>
      <c r="K13" s="65">
        <v>24895941</v>
      </c>
      <c r="L13" s="65">
        <f t="shared" si="2"/>
        <v>816658126</v>
      </c>
      <c r="M13" s="90">
        <f t="shared" si="3"/>
        <v>0.2776615348449718</v>
      </c>
      <c r="N13" s="100">
        <v>731879979</v>
      </c>
      <c r="O13" s="101">
        <v>48053756</v>
      </c>
      <c r="P13" s="102">
        <f t="shared" si="4"/>
        <v>779933735</v>
      </c>
      <c r="Q13" s="90">
        <f t="shared" si="5"/>
        <v>0.26517534209593047</v>
      </c>
      <c r="R13" s="100">
        <v>0</v>
      </c>
      <c r="S13" s="102">
        <v>0</v>
      </c>
      <c r="T13" s="102">
        <f t="shared" si="6"/>
        <v>0</v>
      </c>
      <c r="U13" s="90">
        <f t="shared" si="7"/>
        <v>0</v>
      </c>
      <c r="V13" s="100">
        <v>0</v>
      </c>
      <c r="W13" s="102">
        <v>0</v>
      </c>
      <c r="X13" s="102">
        <f t="shared" si="8"/>
        <v>0</v>
      </c>
      <c r="Y13" s="90">
        <f t="shared" si="9"/>
        <v>0</v>
      </c>
      <c r="Z13" s="64">
        <f t="shared" si="10"/>
        <v>1523642164</v>
      </c>
      <c r="AA13" s="65">
        <f t="shared" si="11"/>
        <v>72949697</v>
      </c>
      <c r="AB13" s="65">
        <f t="shared" si="12"/>
        <v>1596591861</v>
      </c>
      <c r="AC13" s="90">
        <f t="shared" si="13"/>
        <v>0.54283687694090221</v>
      </c>
      <c r="AD13" s="64">
        <v>706973665</v>
      </c>
      <c r="AE13" s="65">
        <v>41148079</v>
      </c>
      <c r="AF13" s="65">
        <f t="shared" si="14"/>
        <v>748121744</v>
      </c>
      <c r="AG13" s="65">
        <v>2654142405</v>
      </c>
      <c r="AH13" s="65">
        <v>2743303564</v>
      </c>
      <c r="AI13" s="65">
        <v>1551543362</v>
      </c>
      <c r="AJ13" s="90">
        <f t="shared" si="15"/>
        <v>0.58457427117592808</v>
      </c>
      <c r="AK13" s="90">
        <f t="shared" si="16"/>
        <v>4.2522478801257702E-2</v>
      </c>
    </row>
    <row r="14" spans="1:37" s="7" customFormat="1" ht="13" x14ac:dyDescent="0.3">
      <c r="A14" s="23" t="s">
        <v>23</v>
      </c>
      <c r="B14" s="31" t="s">
        <v>71</v>
      </c>
      <c r="C14" s="32" t="s">
        <v>72</v>
      </c>
      <c r="D14" s="64">
        <v>5862916600</v>
      </c>
      <c r="E14" s="65">
        <v>457358700</v>
      </c>
      <c r="F14" s="67">
        <f t="shared" si="0"/>
        <v>6320275300</v>
      </c>
      <c r="G14" s="64">
        <v>5805266705</v>
      </c>
      <c r="H14" s="65">
        <v>510867501</v>
      </c>
      <c r="I14" s="67">
        <f t="shared" si="1"/>
        <v>6316134206</v>
      </c>
      <c r="J14" s="64">
        <v>1576343016</v>
      </c>
      <c r="K14" s="65">
        <v>59874669</v>
      </c>
      <c r="L14" s="65">
        <f t="shared" si="2"/>
        <v>1636217685</v>
      </c>
      <c r="M14" s="90">
        <f t="shared" si="3"/>
        <v>0.25888392630618479</v>
      </c>
      <c r="N14" s="100">
        <v>1415897767</v>
      </c>
      <c r="O14" s="101">
        <v>103724826</v>
      </c>
      <c r="P14" s="102">
        <f t="shared" si="4"/>
        <v>1519622593</v>
      </c>
      <c r="Q14" s="90">
        <f t="shared" si="5"/>
        <v>0.24043613938778902</v>
      </c>
      <c r="R14" s="100">
        <v>0</v>
      </c>
      <c r="S14" s="102">
        <v>0</v>
      </c>
      <c r="T14" s="102">
        <f t="shared" si="6"/>
        <v>0</v>
      </c>
      <c r="U14" s="90">
        <f t="shared" si="7"/>
        <v>0</v>
      </c>
      <c r="V14" s="100">
        <v>0</v>
      </c>
      <c r="W14" s="102">
        <v>0</v>
      </c>
      <c r="X14" s="102">
        <f t="shared" si="8"/>
        <v>0</v>
      </c>
      <c r="Y14" s="90">
        <f t="shared" si="9"/>
        <v>0</v>
      </c>
      <c r="Z14" s="64">
        <f t="shared" si="10"/>
        <v>2992240783</v>
      </c>
      <c r="AA14" s="65">
        <f t="shared" si="11"/>
        <v>163599495</v>
      </c>
      <c r="AB14" s="65">
        <f t="shared" si="12"/>
        <v>3155840278</v>
      </c>
      <c r="AC14" s="90">
        <f t="shared" si="13"/>
        <v>0.4993200656939738</v>
      </c>
      <c r="AD14" s="64">
        <v>1294057941</v>
      </c>
      <c r="AE14" s="65">
        <v>142916798</v>
      </c>
      <c r="AF14" s="65">
        <f t="shared" si="14"/>
        <v>1436974739</v>
      </c>
      <c r="AG14" s="65">
        <v>6210445800</v>
      </c>
      <c r="AH14" s="65">
        <v>5965844893</v>
      </c>
      <c r="AI14" s="65">
        <v>3120979442</v>
      </c>
      <c r="AJ14" s="90">
        <f t="shared" si="15"/>
        <v>0.50253710321407197</v>
      </c>
      <c r="AK14" s="90">
        <f t="shared" si="16"/>
        <v>5.7515175289382769E-2</v>
      </c>
    </row>
    <row r="15" spans="1:37" s="7" customFormat="1" ht="13" x14ac:dyDescent="0.3">
      <c r="A15" s="23" t="s">
        <v>23</v>
      </c>
      <c r="B15" s="31" t="s">
        <v>73</v>
      </c>
      <c r="C15" s="32" t="s">
        <v>74</v>
      </c>
      <c r="D15" s="64">
        <v>5850979267</v>
      </c>
      <c r="E15" s="65">
        <v>716060669</v>
      </c>
      <c r="F15" s="67">
        <f t="shared" si="0"/>
        <v>6567039936</v>
      </c>
      <c r="G15" s="64">
        <v>5850979267</v>
      </c>
      <c r="H15" s="65">
        <v>716060669</v>
      </c>
      <c r="I15" s="67">
        <f t="shared" si="1"/>
        <v>6567039936</v>
      </c>
      <c r="J15" s="64">
        <v>1620326182</v>
      </c>
      <c r="K15" s="65">
        <v>99403706</v>
      </c>
      <c r="L15" s="65">
        <f t="shared" si="2"/>
        <v>1719729888</v>
      </c>
      <c r="M15" s="90">
        <f t="shared" si="3"/>
        <v>0.26187291454900025</v>
      </c>
      <c r="N15" s="100">
        <v>1470331648</v>
      </c>
      <c r="O15" s="101">
        <v>245584294</v>
      </c>
      <c r="P15" s="102">
        <f t="shared" si="4"/>
        <v>1715915942</v>
      </c>
      <c r="Q15" s="90">
        <f t="shared" si="5"/>
        <v>0.26129214360239883</v>
      </c>
      <c r="R15" s="100">
        <v>0</v>
      </c>
      <c r="S15" s="102">
        <v>0</v>
      </c>
      <c r="T15" s="102">
        <f t="shared" si="6"/>
        <v>0</v>
      </c>
      <c r="U15" s="90">
        <f t="shared" si="7"/>
        <v>0</v>
      </c>
      <c r="V15" s="100">
        <v>0</v>
      </c>
      <c r="W15" s="102">
        <v>0</v>
      </c>
      <c r="X15" s="102">
        <f t="shared" si="8"/>
        <v>0</v>
      </c>
      <c r="Y15" s="90">
        <f t="shared" si="9"/>
        <v>0</v>
      </c>
      <c r="Z15" s="64">
        <f t="shared" si="10"/>
        <v>3090657830</v>
      </c>
      <c r="AA15" s="65">
        <f t="shared" si="11"/>
        <v>344988000</v>
      </c>
      <c r="AB15" s="65">
        <f t="shared" si="12"/>
        <v>3435645830</v>
      </c>
      <c r="AC15" s="90">
        <f t="shared" si="13"/>
        <v>0.52316505815139902</v>
      </c>
      <c r="AD15" s="64">
        <v>1347716419</v>
      </c>
      <c r="AE15" s="65">
        <v>229306244</v>
      </c>
      <c r="AF15" s="65">
        <f t="shared" si="14"/>
        <v>1577022663</v>
      </c>
      <c r="AG15" s="65">
        <v>6122652814</v>
      </c>
      <c r="AH15" s="65">
        <v>6156195094</v>
      </c>
      <c r="AI15" s="65">
        <v>3163505029</v>
      </c>
      <c r="AJ15" s="90">
        <f t="shared" si="15"/>
        <v>0.51668861931324273</v>
      </c>
      <c r="AK15" s="90">
        <f t="shared" si="16"/>
        <v>8.8073102726235142E-2</v>
      </c>
    </row>
    <row r="16" spans="1:37" s="7" customFormat="1" ht="13" x14ac:dyDescent="0.3">
      <c r="A16" s="23" t="s">
        <v>23</v>
      </c>
      <c r="B16" s="31" t="s">
        <v>75</v>
      </c>
      <c r="C16" s="32" t="s">
        <v>76</v>
      </c>
      <c r="D16" s="64">
        <v>3359877305</v>
      </c>
      <c r="E16" s="65">
        <v>216314250</v>
      </c>
      <c r="F16" s="67">
        <f t="shared" si="0"/>
        <v>3576191555</v>
      </c>
      <c r="G16" s="64">
        <v>3359877305</v>
      </c>
      <c r="H16" s="65">
        <v>216314250</v>
      </c>
      <c r="I16" s="67">
        <f t="shared" si="1"/>
        <v>3576191555</v>
      </c>
      <c r="J16" s="64">
        <v>937031544</v>
      </c>
      <c r="K16" s="65">
        <v>48010104</v>
      </c>
      <c r="L16" s="65">
        <f t="shared" si="2"/>
        <v>985041648</v>
      </c>
      <c r="M16" s="90">
        <f t="shared" si="3"/>
        <v>0.27544431914525896</v>
      </c>
      <c r="N16" s="100">
        <v>875243036</v>
      </c>
      <c r="O16" s="101">
        <v>49169954</v>
      </c>
      <c r="P16" s="102">
        <f t="shared" si="4"/>
        <v>924412990</v>
      </c>
      <c r="Q16" s="90">
        <f t="shared" si="5"/>
        <v>0.25849090457907531</v>
      </c>
      <c r="R16" s="100">
        <v>0</v>
      </c>
      <c r="S16" s="102">
        <v>0</v>
      </c>
      <c r="T16" s="102">
        <f t="shared" si="6"/>
        <v>0</v>
      </c>
      <c r="U16" s="90">
        <f t="shared" si="7"/>
        <v>0</v>
      </c>
      <c r="V16" s="100">
        <v>0</v>
      </c>
      <c r="W16" s="102">
        <v>0</v>
      </c>
      <c r="X16" s="102">
        <f t="shared" si="8"/>
        <v>0</v>
      </c>
      <c r="Y16" s="90">
        <f t="shared" si="9"/>
        <v>0</v>
      </c>
      <c r="Z16" s="64">
        <f t="shared" si="10"/>
        <v>1812274580</v>
      </c>
      <c r="AA16" s="65">
        <f t="shared" si="11"/>
        <v>97180058</v>
      </c>
      <c r="AB16" s="65">
        <f t="shared" si="12"/>
        <v>1909454638</v>
      </c>
      <c r="AC16" s="90">
        <f t="shared" si="13"/>
        <v>0.53393522372433433</v>
      </c>
      <c r="AD16" s="64">
        <v>739526481</v>
      </c>
      <c r="AE16" s="65">
        <v>71606978</v>
      </c>
      <c r="AF16" s="65">
        <f t="shared" si="14"/>
        <v>811133459</v>
      </c>
      <c r="AG16" s="65">
        <v>3574030887</v>
      </c>
      <c r="AH16" s="65">
        <v>3610869850</v>
      </c>
      <c r="AI16" s="65">
        <v>1638256442</v>
      </c>
      <c r="AJ16" s="90">
        <f t="shared" si="15"/>
        <v>0.45837780752228852</v>
      </c>
      <c r="AK16" s="90">
        <f t="shared" si="16"/>
        <v>0.1396558479287191</v>
      </c>
    </row>
    <row r="17" spans="1:37" s="7" customFormat="1" ht="13" x14ac:dyDescent="0.3">
      <c r="A17" s="23" t="s">
        <v>23</v>
      </c>
      <c r="B17" s="31" t="s">
        <v>77</v>
      </c>
      <c r="C17" s="32" t="s">
        <v>78</v>
      </c>
      <c r="D17" s="64">
        <v>5692537282</v>
      </c>
      <c r="E17" s="65">
        <v>241252400</v>
      </c>
      <c r="F17" s="67">
        <f t="shared" si="0"/>
        <v>5933789682</v>
      </c>
      <c r="G17" s="64">
        <v>5692537282</v>
      </c>
      <c r="H17" s="65">
        <v>241252400</v>
      </c>
      <c r="I17" s="67">
        <f t="shared" si="1"/>
        <v>5933789682</v>
      </c>
      <c r="J17" s="64">
        <v>1438840138</v>
      </c>
      <c r="K17" s="65">
        <v>28295642</v>
      </c>
      <c r="L17" s="65">
        <f t="shared" si="2"/>
        <v>1467135780</v>
      </c>
      <c r="M17" s="90">
        <f t="shared" si="3"/>
        <v>0.24725105853524251</v>
      </c>
      <c r="N17" s="100">
        <v>1382585850</v>
      </c>
      <c r="O17" s="101">
        <v>53756965</v>
      </c>
      <c r="P17" s="102">
        <f t="shared" si="4"/>
        <v>1436342815</v>
      </c>
      <c r="Q17" s="90">
        <f t="shared" si="5"/>
        <v>0.24206163210622536</v>
      </c>
      <c r="R17" s="100">
        <v>0</v>
      </c>
      <c r="S17" s="102">
        <v>0</v>
      </c>
      <c r="T17" s="102">
        <f t="shared" si="6"/>
        <v>0</v>
      </c>
      <c r="U17" s="90">
        <f t="shared" si="7"/>
        <v>0</v>
      </c>
      <c r="V17" s="100">
        <v>0</v>
      </c>
      <c r="W17" s="102">
        <v>0</v>
      </c>
      <c r="X17" s="102">
        <f t="shared" si="8"/>
        <v>0</v>
      </c>
      <c r="Y17" s="90">
        <f t="shared" si="9"/>
        <v>0</v>
      </c>
      <c r="Z17" s="64">
        <f t="shared" si="10"/>
        <v>2821425988</v>
      </c>
      <c r="AA17" s="65">
        <f t="shared" si="11"/>
        <v>82052607</v>
      </c>
      <c r="AB17" s="65">
        <f t="shared" si="12"/>
        <v>2903478595</v>
      </c>
      <c r="AC17" s="90">
        <f t="shared" si="13"/>
        <v>0.48931269064146787</v>
      </c>
      <c r="AD17" s="64">
        <v>1352501505</v>
      </c>
      <c r="AE17" s="65">
        <v>38210621</v>
      </c>
      <c r="AF17" s="65">
        <f t="shared" si="14"/>
        <v>1390712126</v>
      </c>
      <c r="AG17" s="65">
        <v>5132749123</v>
      </c>
      <c r="AH17" s="65">
        <v>5509195053</v>
      </c>
      <c r="AI17" s="65">
        <v>2690897178</v>
      </c>
      <c r="AJ17" s="90">
        <f t="shared" si="15"/>
        <v>0.52426041357486386</v>
      </c>
      <c r="AK17" s="90">
        <f t="shared" si="16"/>
        <v>3.2811024040787062E-2</v>
      </c>
    </row>
    <row r="18" spans="1:37" s="7" customFormat="1" ht="13" x14ac:dyDescent="0.3">
      <c r="A18" s="23" t="s">
        <v>23</v>
      </c>
      <c r="B18" s="31" t="s">
        <v>79</v>
      </c>
      <c r="C18" s="32" t="s">
        <v>80</v>
      </c>
      <c r="D18" s="64">
        <v>2740944485</v>
      </c>
      <c r="E18" s="65">
        <v>119789879</v>
      </c>
      <c r="F18" s="67">
        <f t="shared" si="0"/>
        <v>2860734364</v>
      </c>
      <c r="G18" s="64">
        <v>2740944485</v>
      </c>
      <c r="H18" s="65">
        <v>119789879</v>
      </c>
      <c r="I18" s="67">
        <f t="shared" si="1"/>
        <v>2860734364</v>
      </c>
      <c r="J18" s="64">
        <v>730592420</v>
      </c>
      <c r="K18" s="65">
        <v>9259524</v>
      </c>
      <c r="L18" s="65">
        <f t="shared" si="2"/>
        <v>739851944</v>
      </c>
      <c r="M18" s="90">
        <f t="shared" si="3"/>
        <v>0.25862308409701756</v>
      </c>
      <c r="N18" s="100">
        <v>665629920</v>
      </c>
      <c r="O18" s="101">
        <v>69436434</v>
      </c>
      <c r="P18" s="102">
        <f t="shared" si="4"/>
        <v>735066354</v>
      </c>
      <c r="Q18" s="90">
        <f t="shared" si="5"/>
        <v>0.25695023041992582</v>
      </c>
      <c r="R18" s="100">
        <v>0</v>
      </c>
      <c r="S18" s="102">
        <v>0</v>
      </c>
      <c r="T18" s="102">
        <f t="shared" si="6"/>
        <v>0</v>
      </c>
      <c r="U18" s="90">
        <f t="shared" si="7"/>
        <v>0</v>
      </c>
      <c r="V18" s="100">
        <v>0</v>
      </c>
      <c r="W18" s="102">
        <v>0</v>
      </c>
      <c r="X18" s="102">
        <f t="shared" si="8"/>
        <v>0</v>
      </c>
      <c r="Y18" s="90">
        <f t="shared" si="9"/>
        <v>0</v>
      </c>
      <c r="Z18" s="64">
        <f t="shared" si="10"/>
        <v>1396222340</v>
      </c>
      <c r="AA18" s="65">
        <f t="shared" si="11"/>
        <v>78695958</v>
      </c>
      <c r="AB18" s="65">
        <f t="shared" si="12"/>
        <v>1474918298</v>
      </c>
      <c r="AC18" s="90">
        <f t="shared" si="13"/>
        <v>0.51557331451694344</v>
      </c>
      <c r="AD18" s="64">
        <v>616215519</v>
      </c>
      <c r="AE18" s="65">
        <v>67539940</v>
      </c>
      <c r="AF18" s="65">
        <f t="shared" si="14"/>
        <v>683755459</v>
      </c>
      <c r="AG18" s="65">
        <v>2726905391</v>
      </c>
      <c r="AH18" s="65">
        <v>2744501543</v>
      </c>
      <c r="AI18" s="65">
        <v>1399161850</v>
      </c>
      <c r="AJ18" s="90">
        <f t="shared" si="15"/>
        <v>0.51309512043133443</v>
      </c>
      <c r="AK18" s="90">
        <f t="shared" si="16"/>
        <v>7.5042757355155532E-2</v>
      </c>
    </row>
    <row r="19" spans="1:37" s="7" customFormat="1" ht="13" x14ac:dyDescent="0.3">
      <c r="A19" s="23" t="s">
        <v>23</v>
      </c>
      <c r="B19" s="31" t="s">
        <v>81</v>
      </c>
      <c r="C19" s="32" t="s">
        <v>82</v>
      </c>
      <c r="D19" s="64">
        <v>4778060750</v>
      </c>
      <c r="E19" s="65">
        <v>720934000</v>
      </c>
      <c r="F19" s="67">
        <f t="shared" si="0"/>
        <v>5498994750</v>
      </c>
      <c r="G19" s="64">
        <v>4778060750</v>
      </c>
      <c r="H19" s="65">
        <v>720934000</v>
      </c>
      <c r="I19" s="67">
        <f t="shared" si="1"/>
        <v>5498994750</v>
      </c>
      <c r="J19" s="64">
        <v>1450573631</v>
      </c>
      <c r="K19" s="65">
        <v>149170828</v>
      </c>
      <c r="L19" s="65">
        <f t="shared" si="2"/>
        <v>1599744459</v>
      </c>
      <c r="M19" s="90">
        <f t="shared" si="3"/>
        <v>0.2909158003833337</v>
      </c>
      <c r="N19" s="100">
        <v>1496714545</v>
      </c>
      <c r="O19" s="101">
        <v>228997712</v>
      </c>
      <c r="P19" s="102">
        <f t="shared" si="4"/>
        <v>1725712257</v>
      </c>
      <c r="Q19" s="90">
        <f t="shared" si="5"/>
        <v>0.31382322323548317</v>
      </c>
      <c r="R19" s="100">
        <v>0</v>
      </c>
      <c r="S19" s="102">
        <v>0</v>
      </c>
      <c r="T19" s="102">
        <f t="shared" si="6"/>
        <v>0</v>
      </c>
      <c r="U19" s="90">
        <f t="shared" si="7"/>
        <v>0</v>
      </c>
      <c r="V19" s="100">
        <v>0</v>
      </c>
      <c r="W19" s="102">
        <v>0</v>
      </c>
      <c r="X19" s="102">
        <f t="shared" si="8"/>
        <v>0</v>
      </c>
      <c r="Y19" s="90">
        <f t="shared" si="9"/>
        <v>0</v>
      </c>
      <c r="Z19" s="64">
        <f t="shared" si="10"/>
        <v>2947288176</v>
      </c>
      <c r="AA19" s="65">
        <f t="shared" si="11"/>
        <v>378168540</v>
      </c>
      <c r="AB19" s="65">
        <f t="shared" si="12"/>
        <v>3325456716</v>
      </c>
      <c r="AC19" s="90">
        <f t="shared" si="13"/>
        <v>0.60473902361881693</v>
      </c>
      <c r="AD19" s="64">
        <v>1161213293</v>
      </c>
      <c r="AE19" s="65">
        <v>191313993</v>
      </c>
      <c r="AF19" s="65">
        <f t="shared" si="14"/>
        <v>1352527286</v>
      </c>
      <c r="AG19" s="65">
        <v>5121506647</v>
      </c>
      <c r="AH19" s="65">
        <v>5903301991</v>
      </c>
      <c r="AI19" s="65">
        <v>2767124048</v>
      </c>
      <c r="AJ19" s="90">
        <f t="shared" si="15"/>
        <v>0.54029492466262541</v>
      </c>
      <c r="AK19" s="90">
        <f t="shared" si="16"/>
        <v>0.27591677806639092</v>
      </c>
    </row>
    <row r="20" spans="1:37" s="7" customFormat="1" ht="13" x14ac:dyDescent="0.3">
      <c r="A20" s="23" t="s">
        <v>23</v>
      </c>
      <c r="B20" s="31" t="s">
        <v>83</v>
      </c>
      <c r="C20" s="32" t="s">
        <v>84</v>
      </c>
      <c r="D20" s="64">
        <v>3234187849</v>
      </c>
      <c r="E20" s="65">
        <v>627331283</v>
      </c>
      <c r="F20" s="67">
        <f t="shared" si="0"/>
        <v>3861519132</v>
      </c>
      <c r="G20" s="64">
        <v>3234187849</v>
      </c>
      <c r="H20" s="65">
        <v>627331283</v>
      </c>
      <c r="I20" s="67">
        <f t="shared" si="1"/>
        <v>3861519132</v>
      </c>
      <c r="J20" s="64">
        <v>912667486</v>
      </c>
      <c r="K20" s="65">
        <v>94214230</v>
      </c>
      <c r="L20" s="65">
        <f t="shared" si="2"/>
        <v>1006881716</v>
      </c>
      <c r="M20" s="90">
        <f t="shared" si="3"/>
        <v>0.26074756632851509</v>
      </c>
      <c r="N20" s="100">
        <v>710126890</v>
      </c>
      <c r="O20" s="101">
        <v>202604216</v>
      </c>
      <c r="P20" s="102">
        <f t="shared" si="4"/>
        <v>912731106</v>
      </c>
      <c r="Q20" s="90">
        <f t="shared" si="5"/>
        <v>0.23636581221009473</v>
      </c>
      <c r="R20" s="100">
        <v>0</v>
      </c>
      <c r="S20" s="102">
        <v>0</v>
      </c>
      <c r="T20" s="102">
        <f t="shared" si="6"/>
        <v>0</v>
      </c>
      <c r="U20" s="90">
        <f t="shared" si="7"/>
        <v>0</v>
      </c>
      <c r="V20" s="100">
        <v>0</v>
      </c>
      <c r="W20" s="102">
        <v>0</v>
      </c>
      <c r="X20" s="102">
        <f t="shared" si="8"/>
        <v>0</v>
      </c>
      <c r="Y20" s="90">
        <f t="shared" si="9"/>
        <v>0</v>
      </c>
      <c r="Z20" s="64">
        <f t="shared" si="10"/>
        <v>1622794376</v>
      </c>
      <c r="AA20" s="65">
        <f t="shared" si="11"/>
        <v>296818446</v>
      </c>
      <c r="AB20" s="65">
        <f t="shared" si="12"/>
        <v>1919612822</v>
      </c>
      <c r="AC20" s="90">
        <f t="shared" si="13"/>
        <v>0.49711337853860982</v>
      </c>
      <c r="AD20" s="64">
        <v>710040023</v>
      </c>
      <c r="AE20" s="65">
        <v>186906828</v>
      </c>
      <c r="AF20" s="65">
        <f t="shared" si="14"/>
        <v>896946851</v>
      </c>
      <c r="AG20" s="65">
        <v>3572007267</v>
      </c>
      <c r="AH20" s="65">
        <v>3592555000</v>
      </c>
      <c r="AI20" s="65">
        <v>1817483425</v>
      </c>
      <c r="AJ20" s="90">
        <f t="shared" si="15"/>
        <v>0.50881291362165637</v>
      </c>
      <c r="AK20" s="90">
        <f t="shared" si="16"/>
        <v>1.7597759535475488E-2</v>
      </c>
    </row>
    <row r="21" spans="1:37" s="7" customFormat="1" ht="13" x14ac:dyDescent="0.3">
      <c r="A21" s="23" t="s">
        <v>23</v>
      </c>
      <c r="B21" s="31" t="s">
        <v>85</v>
      </c>
      <c r="C21" s="32" t="s">
        <v>86</v>
      </c>
      <c r="D21" s="64">
        <v>2873017172</v>
      </c>
      <c r="E21" s="65">
        <v>373906000</v>
      </c>
      <c r="F21" s="67">
        <f t="shared" si="0"/>
        <v>3246923172</v>
      </c>
      <c r="G21" s="64">
        <v>2873017172</v>
      </c>
      <c r="H21" s="65">
        <v>373906000</v>
      </c>
      <c r="I21" s="67">
        <f t="shared" si="1"/>
        <v>3246923172</v>
      </c>
      <c r="J21" s="64">
        <v>960237307</v>
      </c>
      <c r="K21" s="65">
        <v>45946699</v>
      </c>
      <c r="L21" s="65">
        <f t="shared" si="2"/>
        <v>1006184006</v>
      </c>
      <c r="M21" s="90">
        <f t="shared" si="3"/>
        <v>0.30988845522335629</v>
      </c>
      <c r="N21" s="100">
        <v>840013364</v>
      </c>
      <c r="O21" s="101">
        <v>109602739</v>
      </c>
      <c r="P21" s="102">
        <f t="shared" si="4"/>
        <v>949616103</v>
      </c>
      <c r="Q21" s="90">
        <f t="shared" si="5"/>
        <v>0.29246645291427303</v>
      </c>
      <c r="R21" s="100">
        <v>0</v>
      </c>
      <c r="S21" s="102">
        <v>0</v>
      </c>
      <c r="T21" s="102">
        <f t="shared" si="6"/>
        <v>0</v>
      </c>
      <c r="U21" s="90">
        <f t="shared" si="7"/>
        <v>0</v>
      </c>
      <c r="V21" s="100">
        <v>0</v>
      </c>
      <c r="W21" s="102">
        <v>0</v>
      </c>
      <c r="X21" s="102">
        <f t="shared" si="8"/>
        <v>0</v>
      </c>
      <c r="Y21" s="90">
        <f t="shared" si="9"/>
        <v>0</v>
      </c>
      <c r="Z21" s="64">
        <f t="shared" si="10"/>
        <v>1800250671</v>
      </c>
      <c r="AA21" s="65">
        <f t="shared" si="11"/>
        <v>155549438</v>
      </c>
      <c r="AB21" s="65">
        <f t="shared" si="12"/>
        <v>1955800109</v>
      </c>
      <c r="AC21" s="90">
        <f t="shared" si="13"/>
        <v>0.60235490813762926</v>
      </c>
      <c r="AD21" s="64">
        <v>831119576</v>
      </c>
      <c r="AE21" s="65">
        <v>119893014</v>
      </c>
      <c r="AF21" s="65">
        <f t="shared" si="14"/>
        <v>951012590</v>
      </c>
      <c r="AG21" s="65">
        <v>3131961890</v>
      </c>
      <c r="AH21" s="65">
        <v>3372861053</v>
      </c>
      <c r="AI21" s="65">
        <v>1898552319</v>
      </c>
      <c r="AJ21" s="90">
        <f t="shared" si="15"/>
        <v>0.60618627738155528</v>
      </c>
      <c r="AK21" s="90">
        <f t="shared" si="16"/>
        <v>-1.4684211488724674E-3</v>
      </c>
    </row>
    <row r="22" spans="1:37" s="7" customFormat="1" ht="13" x14ac:dyDescent="0.3">
      <c r="A22" s="23" t="s">
        <v>23</v>
      </c>
      <c r="B22" s="31" t="s">
        <v>87</v>
      </c>
      <c r="C22" s="32" t="s">
        <v>88</v>
      </c>
      <c r="D22" s="64">
        <v>6957366732</v>
      </c>
      <c r="E22" s="65">
        <v>482704389</v>
      </c>
      <c r="F22" s="67">
        <f t="shared" si="0"/>
        <v>7440071121</v>
      </c>
      <c r="G22" s="64">
        <v>6957366732</v>
      </c>
      <c r="H22" s="65">
        <v>482704389</v>
      </c>
      <c r="I22" s="67">
        <f t="shared" si="1"/>
        <v>7440071121</v>
      </c>
      <c r="J22" s="64">
        <v>1819485141</v>
      </c>
      <c r="K22" s="65">
        <v>43323766</v>
      </c>
      <c r="L22" s="65">
        <f t="shared" si="2"/>
        <v>1862808907</v>
      </c>
      <c r="M22" s="90">
        <f t="shared" si="3"/>
        <v>0.2503751478587512</v>
      </c>
      <c r="N22" s="100">
        <v>884138073</v>
      </c>
      <c r="O22" s="101">
        <v>90482868</v>
      </c>
      <c r="P22" s="102">
        <f t="shared" si="4"/>
        <v>974620941</v>
      </c>
      <c r="Q22" s="90">
        <f t="shared" si="5"/>
        <v>0.13099618607799057</v>
      </c>
      <c r="R22" s="100">
        <v>0</v>
      </c>
      <c r="S22" s="102">
        <v>0</v>
      </c>
      <c r="T22" s="102">
        <f t="shared" si="6"/>
        <v>0</v>
      </c>
      <c r="U22" s="90">
        <f t="shared" si="7"/>
        <v>0</v>
      </c>
      <c r="V22" s="100">
        <v>0</v>
      </c>
      <c r="W22" s="102">
        <v>0</v>
      </c>
      <c r="X22" s="102">
        <f t="shared" si="8"/>
        <v>0</v>
      </c>
      <c r="Y22" s="90">
        <f t="shared" si="9"/>
        <v>0</v>
      </c>
      <c r="Z22" s="64">
        <f t="shared" si="10"/>
        <v>2703623214</v>
      </c>
      <c r="AA22" s="65">
        <f t="shared" si="11"/>
        <v>133806634</v>
      </c>
      <c r="AB22" s="65">
        <f t="shared" si="12"/>
        <v>2837429848</v>
      </c>
      <c r="AC22" s="90">
        <f t="shared" si="13"/>
        <v>0.38137133393674183</v>
      </c>
      <c r="AD22" s="64">
        <v>1152638238</v>
      </c>
      <c r="AE22" s="65">
        <v>91048232</v>
      </c>
      <c r="AF22" s="65">
        <f t="shared" si="14"/>
        <v>1243686470</v>
      </c>
      <c r="AG22" s="65">
        <v>8714197054</v>
      </c>
      <c r="AH22" s="65">
        <v>8080465599</v>
      </c>
      <c r="AI22" s="65">
        <v>3180871635</v>
      </c>
      <c r="AJ22" s="90">
        <f t="shared" si="15"/>
        <v>0.36502177025477212</v>
      </c>
      <c r="AK22" s="90">
        <f t="shared" si="16"/>
        <v>-0.21634514444786068</v>
      </c>
    </row>
    <row r="23" spans="1:37" s="7" customFormat="1" ht="13" x14ac:dyDescent="0.3">
      <c r="A23" s="23" t="s">
        <v>23</v>
      </c>
      <c r="B23" s="31" t="s">
        <v>89</v>
      </c>
      <c r="C23" s="32" t="s">
        <v>90</v>
      </c>
      <c r="D23" s="64">
        <v>4571805013</v>
      </c>
      <c r="E23" s="65">
        <v>265985449</v>
      </c>
      <c r="F23" s="67">
        <f t="shared" si="0"/>
        <v>4837790462</v>
      </c>
      <c r="G23" s="64">
        <v>4571805013</v>
      </c>
      <c r="H23" s="65">
        <v>265985449</v>
      </c>
      <c r="I23" s="67">
        <f t="shared" si="1"/>
        <v>4837790462</v>
      </c>
      <c r="J23" s="64">
        <v>1329151442</v>
      </c>
      <c r="K23" s="65">
        <v>9058835</v>
      </c>
      <c r="L23" s="65">
        <f t="shared" si="2"/>
        <v>1338210277</v>
      </c>
      <c r="M23" s="90">
        <f t="shared" si="3"/>
        <v>0.27661600631763783</v>
      </c>
      <c r="N23" s="100">
        <v>1204199880</v>
      </c>
      <c r="O23" s="101">
        <v>39143059</v>
      </c>
      <c r="P23" s="102">
        <f t="shared" si="4"/>
        <v>1243342939</v>
      </c>
      <c r="Q23" s="90">
        <f t="shared" si="5"/>
        <v>0.25700636453071746</v>
      </c>
      <c r="R23" s="100">
        <v>0</v>
      </c>
      <c r="S23" s="102">
        <v>0</v>
      </c>
      <c r="T23" s="102">
        <f t="shared" si="6"/>
        <v>0</v>
      </c>
      <c r="U23" s="90">
        <f t="shared" si="7"/>
        <v>0</v>
      </c>
      <c r="V23" s="100">
        <v>0</v>
      </c>
      <c r="W23" s="102">
        <v>0</v>
      </c>
      <c r="X23" s="102">
        <f t="shared" si="8"/>
        <v>0</v>
      </c>
      <c r="Y23" s="90">
        <f t="shared" si="9"/>
        <v>0</v>
      </c>
      <c r="Z23" s="64">
        <f t="shared" si="10"/>
        <v>2533351322</v>
      </c>
      <c r="AA23" s="65">
        <f t="shared" si="11"/>
        <v>48201894</v>
      </c>
      <c r="AB23" s="65">
        <f t="shared" si="12"/>
        <v>2581553216</v>
      </c>
      <c r="AC23" s="90">
        <f t="shared" si="13"/>
        <v>0.53362237084835529</v>
      </c>
      <c r="AD23" s="64">
        <v>1074107479</v>
      </c>
      <c r="AE23" s="65">
        <v>39514420</v>
      </c>
      <c r="AF23" s="65">
        <f t="shared" si="14"/>
        <v>1113621899</v>
      </c>
      <c r="AG23" s="65">
        <v>4501110652</v>
      </c>
      <c r="AH23" s="65">
        <v>4540972013</v>
      </c>
      <c r="AI23" s="65">
        <v>2393429032</v>
      </c>
      <c r="AJ23" s="90">
        <f t="shared" si="15"/>
        <v>0.53174187818211405</v>
      </c>
      <c r="AK23" s="90">
        <f t="shared" si="16"/>
        <v>0.11648571217617554</v>
      </c>
    </row>
    <row r="24" spans="1:37" s="7" customFormat="1" ht="13" x14ac:dyDescent="0.3">
      <c r="A24" s="23" t="s">
        <v>23</v>
      </c>
      <c r="B24" s="31" t="s">
        <v>91</v>
      </c>
      <c r="C24" s="32" t="s">
        <v>92</v>
      </c>
      <c r="D24" s="64">
        <v>2330862704</v>
      </c>
      <c r="E24" s="65">
        <v>234198250</v>
      </c>
      <c r="F24" s="67">
        <f t="shared" si="0"/>
        <v>2565060954</v>
      </c>
      <c r="G24" s="64">
        <v>2330862704</v>
      </c>
      <c r="H24" s="65">
        <v>234198250</v>
      </c>
      <c r="I24" s="67">
        <f t="shared" si="1"/>
        <v>2565060954</v>
      </c>
      <c r="J24" s="64">
        <v>742085016</v>
      </c>
      <c r="K24" s="65">
        <v>25230020</v>
      </c>
      <c r="L24" s="65">
        <f t="shared" si="2"/>
        <v>767315036</v>
      </c>
      <c r="M24" s="90">
        <f t="shared" si="3"/>
        <v>0.29914105347221315</v>
      </c>
      <c r="N24" s="100">
        <v>457901266</v>
      </c>
      <c r="O24" s="101">
        <v>63150351</v>
      </c>
      <c r="P24" s="102">
        <f t="shared" si="4"/>
        <v>521051617</v>
      </c>
      <c r="Q24" s="90">
        <f t="shared" si="5"/>
        <v>0.20313420473983793</v>
      </c>
      <c r="R24" s="100">
        <v>0</v>
      </c>
      <c r="S24" s="102">
        <v>0</v>
      </c>
      <c r="T24" s="102">
        <f t="shared" si="6"/>
        <v>0</v>
      </c>
      <c r="U24" s="90">
        <f t="shared" si="7"/>
        <v>0</v>
      </c>
      <c r="V24" s="100">
        <v>0</v>
      </c>
      <c r="W24" s="102">
        <v>0</v>
      </c>
      <c r="X24" s="102">
        <f t="shared" si="8"/>
        <v>0</v>
      </c>
      <c r="Y24" s="90">
        <f t="shared" si="9"/>
        <v>0</v>
      </c>
      <c r="Z24" s="64">
        <f t="shared" si="10"/>
        <v>1199986282</v>
      </c>
      <c r="AA24" s="65">
        <f t="shared" si="11"/>
        <v>88380371</v>
      </c>
      <c r="AB24" s="65">
        <f t="shared" si="12"/>
        <v>1288366653</v>
      </c>
      <c r="AC24" s="90">
        <f t="shared" si="13"/>
        <v>0.5022752582120511</v>
      </c>
      <c r="AD24" s="64">
        <v>531852811</v>
      </c>
      <c r="AE24" s="65">
        <v>54430269</v>
      </c>
      <c r="AF24" s="65">
        <f t="shared" si="14"/>
        <v>586283080</v>
      </c>
      <c r="AG24" s="65">
        <v>2461247579</v>
      </c>
      <c r="AH24" s="65">
        <v>2470145070</v>
      </c>
      <c r="AI24" s="65">
        <v>1327589894</v>
      </c>
      <c r="AJ24" s="90">
        <f t="shared" si="15"/>
        <v>0.53939713555326163</v>
      </c>
      <c r="AK24" s="90">
        <f t="shared" si="16"/>
        <v>-0.11126274188230023</v>
      </c>
    </row>
    <row r="25" spans="1:37" s="7" customFormat="1" ht="13" x14ac:dyDescent="0.3">
      <c r="A25" s="23" t="s">
        <v>23</v>
      </c>
      <c r="B25" s="31" t="s">
        <v>93</v>
      </c>
      <c r="C25" s="32" t="s">
        <v>94</v>
      </c>
      <c r="D25" s="64">
        <v>3706183837</v>
      </c>
      <c r="E25" s="65">
        <v>714165948</v>
      </c>
      <c r="F25" s="67">
        <f t="shared" si="0"/>
        <v>4420349785</v>
      </c>
      <c r="G25" s="64">
        <v>3706183837</v>
      </c>
      <c r="H25" s="65">
        <v>716748444</v>
      </c>
      <c r="I25" s="67">
        <f t="shared" si="1"/>
        <v>4422932281</v>
      </c>
      <c r="J25" s="64">
        <v>968481680</v>
      </c>
      <c r="K25" s="65">
        <v>39832782</v>
      </c>
      <c r="L25" s="65">
        <f t="shared" si="2"/>
        <v>1008314462</v>
      </c>
      <c r="M25" s="90">
        <f t="shared" si="3"/>
        <v>0.22810739218457574</v>
      </c>
      <c r="N25" s="100">
        <v>958734609</v>
      </c>
      <c r="O25" s="101">
        <v>172851342</v>
      </c>
      <c r="P25" s="102">
        <f t="shared" si="4"/>
        <v>1131585951</v>
      </c>
      <c r="Q25" s="90">
        <f t="shared" si="5"/>
        <v>0.25599466242239921</v>
      </c>
      <c r="R25" s="100">
        <v>0</v>
      </c>
      <c r="S25" s="102">
        <v>0</v>
      </c>
      <c r="T25" s="102">
        <f t="shared" si="6"/>
        <v>0</v>
      </c>
      <c r="U25" s="90">
        <f t="shared" si="7"/>
        <v>0</v>
      </c>
      <c r="V25" s="100">
        <v>0</v>
      </c>
      <c r="W25" s="102">
        <v>0</v>
      </c>
      <c r="X25" s="102">
        <f t="shared" si="8"/>
        <v>0</v>
      </c>
      <c r="Y25" s="90">
        <f t="shared" si="9"/>
        <v>0</v>
      </c>
      <c r="Z25" s="64">
        <f t="shared" si="10"/>
        <v>1927216289</v>
      </c>
      <c r="AA25" s="65">
        <f t="shared" si="11"/>
        <v>212684124</v>
      </c>
      <c r="AB25" s="65">
        <f t="shared" si="12"/>
        <v>2139900413</v>
      </c>
      <c r="AC25" s="90">
        <f t="shared" si="13"/>
        <v>0.48410205460697497</v>
      </c>
      <c r="AD25" s="64">
        <v>853344068</v>
      </c>
      <c r="AE25" s="65">
        <v>154148313</v>
      </c>
      <c r="AF25" s="65">
        <f t="shared" si="14"/>
        <v>1007492381</v>
      </c>
      <c r="AG25" s="65">
        <v>4097426275</v>
      </c>
      <c r="AH25" s="65">
        <v>4026983265</v>
      </c>
      <c r="AI25" s="65">
        <v>1936912614</v>
      </c>
      <c r="AJ25" s="90">
        <f t="shared" si="15"/>
        <v>0.47271445146380331</v>
      </c>
      <c r="AK25" s="90">
        <f t="shared" si="16"/>
        <v>0.12317072797794193</v>
      </c>
    </row>
    <row r="26" spans="1:37" s="7" customFormat="1" ht="13" x14ac:dyDescent="0.3">
      <c r="A26" s="23" t="s">
        <v>23</v>
      </c>
      <c r="B26" s="31" t="s">
        <v>95</v>
      </c>
      <c r="C26" s="32" t="s">
        <v>96</v>
      </c>
      <c r="D26" s="64">
        <v>2869321198</v>
      </c>
      <c r="E26" s="65">
        <v>642490175</v>
      </c>
      <c r="F26" s="67">
        <f t="shared" si="0"/>
        <v>3511811373</v>
      </c>
      <c r="G26" s="64">
        <v>2922127431</v>
      </c>
      <c r="H26" s="65">
        <v>602728187</v>
      </c>
      <c r="I26" s="67">
        <f t="shared" si="1"/>
        <v>3524855618</v>
      </c>
      <c r="J26" s="64">
        <v>677964723</v>
      </c>
      <c r="K26" s="65">
        <v>51098535</v>
      </c>
      <c r="L26" s="65">
        <f t="shared" si="2"/>
        <v>729063258</v>
      </c>
      <c r="M26" s="90">
        <f t="shared" si="3"/>
        <v>0.20760319406824815</v>
      </c>
      <c r="N26" s="100">
        <v>680083562</v>
      </c>
      <c r="O26" s="101">
        <v>120751714</v>
      </c>
      <c r="P26" s="102">
        <f t="shared" si="4"/>
        <v>800835276</v>
      </c>
      <c r="Q26" s="90">
        <f t="shared" si="5"/>
        <v>0.22804051554622037</v>
      </c>
      <c r="R26" s="100">
        <v>0</v>
      </c>
      <c r="S26" s="102">
        <v>0</v>
      </c>
      <c r="T26" s="102">
        <f t="shared" si="6"/>
        <v>0</v>
      </c>
      <c r="U26" s="90">
        <f t="shared" si="7"/>
        <v>0</v>
      </c>
      <c r="V26" s="100">
        <v>0</v>
      </c>
      <c r="W26" s="102">
        <v>0</v>
      </c>
      <c r="X26" s="102">
        <f t="shared" si="8"/>
        <v>0</v>
      </c>
      <c r="Y26" s="90">
        <f t="shared" si="9"/>
        <v>0</v>
      </c>
      <c r="Z26" s="64">
        <f t="shared" si="10"/>
        <v>1358048285</v>
      </c>
      <c r="AA26" s="65">
        <f t="shared" si="11"/>
        <v>171850249</v>
      </c>
      <c r="AB26" s="65">
        <f t="shared" si="12"/>
        <v>1529898534</v>
      </c>
      <c r="AC26" s="90">
        <f t="shared" si="13"/>
        <v>0.43564370961446852</v>
      </c>
      <c r="AD26" s="64">
        <v>568266691</v>
      </c>
      <c r="AE26" s="65">
        <v>101934798</v>
      </c>
      <c r="AF26" s="65">
        <f t="shared" si="14"/>
        <v>670201489</v>
      </c>
      <c r="AG26" s="65">
        <v>3131498699</v>
      </c>
      <c r="AH26" s="65">
        <v>3110460555</v>
      </c>
      <c r="AI26" s="65">
        <v>1432231706</v>
      </c>
      <c r="AJ26" s="90">
        <f t="shared" si="15"/>
        <v>0.45736302124518302</v>
      </c>
      <c r="AK26" s="90">
        <f t="shared" si="16"/>
        <v>0.19491718407686198</v>
      </c>
    </row>
    <row r="27" spans="1:37" s="7" customFormat="1" ht="13" x14ac:dyDescent="0.3">
      <c r="A27" s="23" t="s">
        <v>23</v>
      </c>
      <c r="B27" s="33" t="s">
        <v>97</v>
      </c>
      <c r="C27" s="32" t="s">
        <v>98</v>
      </c>
      <c r="D27" s="64">
        <v>3869688903</v>
      </c>
      <c r="E27" s="65">
        <v>907018426</v>
      </c>
      <c r="F27" s="67">
        <f t="shared" si="0"/>
        <v>4776707329</v>
      </c>
      <c r="G27" s="64">
        <v>3841032983</v>
      </c>
      <c r="H27" s="65">
        <v>1179778959</v>
      </c>
      <c r="I27" s="67">
        <f t="shared" si="1"/>
        <v>5020811942</v>
      </c>
      <c r="J27" s="64">
        <v>836021804</v>
      </c>
      <c r="K27" s="65">
        <v>159022097</v>
      </c>
      <c r="L27" s="65">
        <f t="shared" si="2"/>
        <v>995043901</v>
      </c>
      <c r="M27" s="90">
        <f t="shared" si="3"/>
        <v>0.20831167422775967</v>
      </c>
      <c r="N27" s="100">
        <v>685404179</v>
      </c>
      <c r="O27" s="101">
        <v>316299988</v>
      </c>
      <c r="P27" s="102">
        <f t="shared" si="4"/>
        <v>1001704167</v>
      </c>
      <c r="Q27" s="90">
        <f t="shared" si="5"/>
        <v>0.2097059957846959</v>
      </c>
      <c r="R27" s="100">
        <v>0</v>
      </c>
      <c r="S27" s="102">
        <v>0</v>
      </c>
      <c r="T27" s="102">
        <f t="shared" si="6"/>
        <v>0</v>
      </c>
      <c r="U27" s="90">
        <f t="shared" si="7"/>
        <v>0</v>
      </c>
      <c r="V27" s="100">
        <v>0</v>
      </c>
      <c r="W27" s="102">
        <v>0</v>
      </c>
      <c r="X27" s="102">
        <f t="shared" si="8"/>
        <v>0</v>
      </c>
      <c r="Y27" s="90">
        <f t="shared" si="9"/>
        <v>0</v>
      </c>
      <c r="Z27" s="64">
        <f t="shared" si="10"/>
        <v>1521425983</v>
      </c>
      <c r="AA27" s="65">
        <f t="shared" si="11"/>
        <v>475322085</v>
      </c>
      <c r="AB27" s="65">
        <f t="shared" si="12"/>
        <v>1996748068</v>
      </c>
      <c r="AC27" s="90">
        <f t="shared" si="13"/>
        <v>0.41801767001245554</v>
      </c>
      <c r="AD27" s="64">
        <v>872631279</v>
      </c>
      <c r="AE27" s="65">
        <v>354875651</v>
      </c>
      <c r="AF27" s="65">
        <f t="shared" si="14"/>
        <v>1227506930</v>
      </c>
      <c r="AG27" s="65">
        <v>4779230489</v>
      </c>
      <c r="AH27" s="65">
        <v>5355109826</v>
      </c>
      <c r="AI27" s="65">
        <v>2204951212</v>
      </c>
      <c r="AJ27" s="90">
        <f t="shared" si="15"/>
        <v>0.46136113691837471</v>
      </c>
      <c r="AK27" s="90">
        <f t="shared" si="16"/>
        <v>-0.1839523325542447</v>
      </c>
    </row>
    <row r="28" spans="1:37" s="7" customFormat="1" ht="13" x14ac:dyDescent="0.3">
      <c r="A28" s="34" t="s">
        <v>0</v>
      </c>
      <c r="B28" s="35" t="s">
        <v>617</v>
      </c>
      <c r="C28" s="34" t="s">
        <v>0</v>
      </c>
      <c r="D28" s="68">
        <f>SUM(D9:D27)</f>
        <v>90309660890</v>
      </c>
      <c r="E28" s="69">
        <f>SUM(E9:E27)</f>
        <v>8629551115</v>
      </c>
      <c r="F28" s="70">
        <f t="shared" si="0"/>
        <v>98939212005</v>
      </c>
      <c r="G28" s="68">
        <f>SUM(G9:G27)</f>
        <v>90341983507</v>
      </c>
      <c r="H28" s="69">
        <f>SUM(H9:H27)</f>
        <v>9061871718</v>
      </c>
      <c r="I28" s="70">
        <f t="shared" si="1"/>
        <v>99403855225</v>
      </c>
      <c r="J28" s="68">
        <f>SUM(J9:J27)</f>
        <v>24422429690</v>
      </c>
      <c r="K28" s="69">
        <f>SUM(K9:K27)</f>
        <v>1121950542</v>
      </c>
      <c r="L28" s="69">
        <f t="shared" si="2"/>
        <v>25544380232</v>
      </c>
      <c r="M28" s="91">
        <f t="shared" si="3"/>
        <v>0.25818257204948314</v>
      </c>
      <c r="N28" s="103">
        <f>SUM(N9:N27)</f>
        <v>21233253598</v>
      </c>
      <c r="O28" s="104">
        <f>SUM(O9:O27)</f>
        <v>2301959682</v>
      </c>
      <c r="P28" s="105">
        <f t="shared" si="4"/>
        <v>23535213280</v>
      </c>
      <c r="Q28" s="91">
        <f t="shared" si="5"/>
        <v>0.23787548741353046</v>
      </c>
      <c r="R28" s="103">
        <f>SUM(R9:R27)</f>
        <v>0</v>
      </c>
      <c r="S28" s="105">
        <f>SUM(S9:S27)</f>
        <v>0</v>
      </c>
      <c r="T28" s="105">
        <f t="shared" si="6"/>
        <v>0</v>
      </c>
      <c r="U28" s="91">
        <f t="shared" si="7"/>
        <v>0</v>
      </c>
      <c r="V28" s="103">
        <f>SUM(V9:V27)</f>
        <v>0</v>
      </c>
      <c r="W28" s="105">
        <f>SUM(W9:W27)</f>
        <v>0</v>
      </c>
      <c r="X28" s="105">
        <f t="shared" si="8"/>
        <v>0</v>
      </c>
      <c r="Y28" s="91">
        <f t="shared" si="9"/>
        <v>0</v>
      </c>
      <c r="Z28" s="68">
        <f t="shared" si="10"/>
        <v>45655683288</v>
      </c>
      <c r="AA28" s="69">
        <f t="shared" si="11"/>
        <v>3423910224</v>
      </c>
      <c r="AB28" s="69">
        <f t="shared" si="12"/>
        <v>49079593512</v>
      </c>
      <c r="AC28" s="91">
        <f t="shared" si="13"/>
        <v>0.49605805946301362</v>
      </c>
      <c r="AD28" s="68">
        <f>SUM(AD9:AD27)</f>
        <v>20461819754</v>
      </c>
      <c r="AE28" s="69">
        <f>SUM(AE9:AE27)</f>
        <v>2227797447</v>
      </c>
      <c r="AF28" s="69">
        <f t="shared" si="14"/>
        <v>22689617201</v>
      </c>
      <c r="AG28" s="69">
        <f>SUM(AG9:AG27)</f>
        <v>93536209806</v>
      </c>
      <c r="AH28" s="69">
        <f>SUM(AH9:AH27)</f>
        <v>94849282125</v>
      </c>
      <c r="AI28" s="69">
        <f>SUM(AI9:AI27)</f>
        <v>46117367583</v>
      </c>
      <c r="AJ28" s="91">
        <f t="shared" si="15"/>
        <v>0.49304293683323636</v>
      </c>
      <c r="AK28" s="91">
        <f t="shared" si="16"/>
        <v>3.7267974664761283E-2</v>
      </c>
    </row>
    <row r="29" spans="1:37" s="7" customFormat="1" ht="12.75" customHeight="1" x14ac:dyDescent="0.3">
      <c r="A29" s="36"/>
      <c r="B29" s="37"/>
      <c r="C29" s="38"/>
      <c r="D29" s="71"/>
      <c r="E29" s="72"/>
      <c r="F29" s="73"/>
      <c r="G29" s="71"/>
      <c r="H29" s="72"/>
      <c r="I29" s="73"/>
      <c r="J29" s="74"/>
      <c r="K29" s="72"/>
      <c r="L29" s="73"/>
      <c r="M29" s="92"/>
      <c r="N29" s="74"/>
      <c r="O29" s="73"/>
      <c r="P29" s="72"/>
      <c r="Q29" s="92"/>
      <c r="R29" s="74"/>
      <c r="S29" s="72"/>
      <c r="T29" s="72"/>
      <c r="U29" s="92"/>
      <c r="V29" s="74"/>
      <c r="W29" s="72"/>
      <c r="X29" s="72"/>
      <c r="Y29" s="92"/>
      <c r="Z29" s="74"/>
      <c r="AA29" s="72"/>
      <c r="AB29" s="73"/>
      <c r="AC29" s="92"/>
      <c r="AD29" s="74"/>
      <c r="AE29" s="72"/>
      <c r="AF29" s="72"/>
      <c r="AG29" s="72"/>
      <c r="AH29" s="72"/>
      <c r="AI29" s="72"/>
      <c r="AJ29" s="92"/>
      <c r="AK29" s="92"/>
    </row>
    <row r="30" spans="1:37" s="7" customFormat="1" ht="13" x14ac:dyDescent="0.3">
      <c r="B30" s="39"/>
      <c r="D30" s="75"/>
      <c r="E30" s="75"/>
      <c r="F30" s="75"/>
      <c r="G30" s="75"/>
      <c r="H30" s="75"/>
      <c r="I30" s="75"/>
      <c r="J30" s="75"/>
      <c r="K30" s="75"/>
      <c r="L30" s="75"/>
      <c r="M30" s="93"/>
      <c r="N30" s="75"/>
      <c r="O30" s="75"/>
      <c r="P30" s="75"/>
      <c r="Q30" s="93"/>
      <c r="R30" s="75"/>
      <c r="S30" s="75"/>
      <c r="T30" s="75"/>
      <c r="U30" s="93"/>
      <c r="V30" s="75"/>
      <c r="W30" s="75"/>
      <c r="X30" s="75"/>
      <c r="Y30" s="93"/>
      <c r="Z30" s="75"/>
      <c r="AA30" s="75"/>
      <c r="AB30" s="75"/>
      <c r="AC30" s="93"/>
      <c r="AD30" s="75"/>
      <c r="AE30" s="75"/>
      <c r="AF30" s="75"/>
      <c r="AG30" s="75"/>
      <c r="AH30" s="75"/>
      <c r="AI30" s="75"/>
      <c r="AJ30" s="93"/>
      <c r="AK30" s="93"/>
    </row>
    <row r="31" spans="1:37" x14ac:dyDescent="0.25">
      <c r="D31" s="76"/>
      <c r="E31" s="76"/>
      <c r="F31" s="76"/>
      <c r="G31" s="76"/>
      <c r="H31" s="76"/>
      <c r="I31" s="76"/>
      <c r="J31" s="76"/>
      <c r="K31" s="76"/>
      <c r="L31" s="76"/>
      <c r="M31" s="94"/>
      <c r="N31" s="76"/>
      <c r="O31" s="76"/>
      <c r="P31" s="76"/>
      <c r="Q31" s="94"/>
      <c r="R31" s="76"/>
      <c r="S31" s="76"/>
      <c r="T31" s="76"/>
      <c r="U31" s="94"/>
      <c r="V31" s="76"/>
      <c r="W31" s="76"/>
      <c r="X31" s="76"/>
      <c r="Y31" s="94"/>
      <c r="Z31" s="76"/>
      <c r="AA31" s="76"/>
      <c r="AB31" s="76"/>
      <c r="AC31" s="94"/>
      <c r="AD31" s="76"/>
      <c r="AE31" s="76"/>
      <c r="AF31" s="76"/>
      <c r="AG31" s="76"/>
      <c r="AH31" s="76"/>
      <c r="AI31" s="76"/>
      <c r="AJ31" s="94"/>
      <c r="AK31" s="94"/>
    </row>
    <row r="32" spans="1:37" x14ac:dyDescent="0.25">
      <c r="D32" s="76"/>
      <c r="E32" s="76"/>
      <c r="F32" s="76"/>
      <c r="G32" s="76"/>
      <c r="H32" s="76"/>
      <c r="I32" s="76"/>
      <c r="J32" s="76"/>
      <c r="K32" s="76"/>
      <c r="L32" s="76"/>
      <c r="M32" s="94"/>
      <c r="N32" s="76"/>
      <c r="O32" s="76"/>
      <c r="P32" s="76"/>
      <c r="Q32" s="94"/>
      <c r="R32" s="76"/>
      <c r="S32" s="76"/>
      <c r="T32" s="76"/>
      <c r="U32" s="94"/>
      <c r="V32" s="76"/>
      <c r="W32" s="76"/>
      <c r="X32" s="76"/>
      <c r="Y32" s="94"/>
      <c r="Z32" s="76"/>
      <c r="AA32" s="76"/>
      <c r="AB32" s="76"/>
      <c r="AC32" s="94"/>
      <c r="AD32" s="76"/>
      <c r="AE32" s="76"/>
      <c r="AF32" s="76"/>
      <c r="AG32" s="76"/>
      <c r="AH32" s="76"/>
      <c r="AI32" s="76"/>
      <c r="AJ32" s="94"/>
      <c r="AK32" s="94"/>
    </row>
    <row r="33" spans="4:37" x14ac:dyDescent="0.25">
      <c r="D33" s="76"/>
      <c r="E33" s="76"/>
      <c r="F33" s="76"/>
      <c r="G33" s="76"/>
      <c r="H33" s="76"/>
      <c r="I33" s="76"/>
      <c r="J33" s="76"/>
      <c r="K33" s="76"/>
      <c r="L33" s="76"/>
      <c r="M33" s="94"/>
      <c r="N33" s="76"/>
      <c r="O33" s="76"/>
      <c r="P33" s="76"/>
      <c r="Q33" s="94"/>
      <c r="R33" s="76"/>
      <c r="S33" s="76"/>
      <c r="T33" s="76"/>
      <c r="U33" s="94"/>
      <c r="V33" s="76"/>
      <c r="W33" s="76"/>
      <c r="X33" s="76"/>
      <c r="Y33" s="94"/>
      <c r="Z33" s="76"/>
      <c r="AA33" s="76"/>
      <c r="AB33" s="76"/>
      <c r="AC33" s="94"/>
      <c r="AD33" s="76"/>
      <c r="AE33" s="76"/>
      <c r="AF33" s="76"/>
      <c r="AG33" s="76"/>
      <c r="AH33" s="76"/>
      <c r="AI33" s="76"/>
      <c r="AJ33" s="94"/>
      <c r="AK33" s="94"/>
    </row>
    <row r="34" spans="4:37" x14ac:dyDescent="0.25">
      <c r="D34" s="76"/>
      <c r="E34" s="76"/>
      <c r="F34" s="76"/>
      <c r="G34" s="76"/>
      <c r="H34" s="76"/>
      <c r="I34" s="76"/>
      <c r="J34" s="76"/>
      <c r="K34" s="76"/>
      <c r="L34" s="76"/>
      <c r="M34" s="94"/>
      <c r="N34" s="76"/>
      <c r="O34" s="76"/>
      <c r="P34" s="76"/>
      <c r="Q34" s="94"/>
      <c r="R34" s="76"/>
      <c r="S34" s="76"/>
      <c r="T34" s="76"/>
      <c r="U34" s="94"/>
      <c r="V34" s="76"/>
      <c r="W34" s="76"/>
      <c r="X34" s="76"/>
      <c r="Y34" s="94"/>
      <c r="Z34" s="76"/>
      <c r="AA34" s="76"/>
      <c r="AB34" s="76"/>
      <c r="AC34" s="94"/>
      <c r="AD34" s="76"/>
      <c r="AE34" s="76"/>
      <c r="AF34" s="76"/>
      <c r="AG34" s="76"/>
      <c r="AH34" s="76"/>
      <c r="AI34" s="76"/>
      <c r="AJ34" s="94"/>
      <c r="AK34" s="94"/>
    </row>
    <row r="35" spans="4:37" x14ac:dyDescent="0.25">
      <c r="D35" s="76"/>
      <c r="E35" s="76"/>
      <c r="F35" s="76"/>
      <c r="G35" s="76"/>
      <c r="H35" s="76"/>
      <c r="I35" s="76"/>
      <c r="J35" s="76"/>
      <c r="K35" s="76"/>
      <c r="L35" s="76"/>
      <c r="M35" s="94"/>
      <c r="N35" s="76"/>
      <c r="O35" s="76"/>
      <c r="P35" s="76"/>
      <c r="Q35" s="94"/>
      <c r="R35" s="76"/>
      <c r="S35" s="76"/>
      <c r="T35" s="76"/>
      <c r="U35" s="94"/>
      <c r="V35" s="76"/>
      <c r="W35" s="76"/>
      <c r="X35" s="76"/>
      <c r="Y35" s="94"/>
      <c r="Z35" s="76"/>
      <c r="AA35" s="76"/>
      <c r="AB35" s="76"/>
      <c r="AC35" s="94"/>
      <c r="AD35" s="76"/>
      <c r="AE35" s="76"/>
      <c r="AF35" s="76"/>
      <c r="AG35" s="76"/>
      <c r="AH35" s="76"/>
      <c r="AI35" s="76"/>
      <c r="AJ35" s="94"/>
      <c r="AK35" s="94"/>
    </row>
    <row r="36" spans="4:37" x14ac:dyDescent="0.25">
      <c r="D36" s="76"/>
      <c r="E36" s="76"/>
      <c r="F36" s="76"/>
      <c r="G36" s="76"/>
      <c r="H36" s="76"/>
      <c r="I36" s="76"/>
      <c r="J36" s="76"/>
      <c r="K36" s="76"/>
      <c r="L36" s="76"/>
      <c r="M36" s="94"/>
      <c r="N36" s="76"/>
      <c r="O36" s="76"/>
      <c r="P36" s="76"/>
      <c r="Q36" s="94"/>
      <c r="R36" s="76"/>
      <c r="S36" s="76"/>
      <c r="T36" s="76"/>
      <c r="U36" s="94"/>
      <c r="V36" s="76"/>
      <c r="W36" s="76"/>
      <c r="X36" s="76"/>
      <c r="Y36" s="94"/>
      <c r="Z36" s="76"/>
      <c r="AA36" s="76"/>
      <c r="AB36" s="76"/>
      <c r="AC36" s="94"/>
      <c r="AD36" s="76"/>
      <c r="AE36" s="76"/>
      <c r="AF36" s="76"/>
      <c r="AG36" s="76"/>
      <c r="AH36" s="76"/>
      <c r="AI36" s="76"/>
      <c r="AJ36" s="94"/>
      <c r="AK36" s="94"/>
    </row>
    <row r="37" spans="4:37" x14ac:dyDescent="0.25">
      <c r="D37" s="76"/>
      <c r="E37" s="76"/>
      <c r="F37" s="76"/>
      <c r="G37" s="76"/>
      <c r="H37" s="76"/>
      <c r="I37" s="76"/>
      <c r="J37" s="76"/>
      <c r="K37" s="76"/>
      <c r="L37" s="76"/>
      <c r="M37" s="94"/>
      <c r="N37" s="76"/>
      <c r="O37" s="76"/>
      <c r="P37" s="76"/>
      <c r="Q37" s="94"/>
      <c r="R37" s="76"/>
      <c r="S37" s="76"/>
      <c r="T37" s="76"/>
      <c r="U37" s="94"/>
      <c r="V37" s="76"/>
      <c r="W37" s="76"/>
      <c r="X37" s="76"/>
      <c r="Y37" s="94"/>
      <c r="Z37" s="76"/>
      <c r="AA37" s="76"/>
      <c r="AB37" s="76"/>
      <c r="AC37" s="94"/>
      <c r="AD37" s="76"/>
      <c r="AE37" s="76"/>
      <c r="AF37" s="76"/>
      <c r="AG37" s="76"/>
      <c r="AH37" s="76"/>
      <c r="AI37" s="76"/>
      <c r="AJ37" s="94"/>
      <c r="AK37" s="94"/>
    </row>
    <row r="38" spans="4:37" x14ac:dyDescent="0.25">
      <c r="D38" s="76"/>
      <c r="E38" s="76"/>
      <c r="F38" s="76"/>
      <c r="G38" s="76"/>
      <c r="H38" s="76"/>
      <c r="I38" s="76"/>
      <c r="J38" s="76"/>
      <c r="K38" s="76"/>
      <c r="L38" s="76"/>
      <c r="M38" s="94"/>
      <c r="N38" s="76"/>
      <c r="O38" s="76"/>
      <c r="P38" s="76"/>
      <c r="Q38" s="94"/>
      <c r="R38" s="76"/>
      <c r="S38" s="76"/>
      <c r="T38" s="76"/>
      <c r="U38" s="94"/>
      <c r="V38" s="76"/>
      <c r="W38" s="76"/>
      <c r="X38" s="76"/>
      <c r="Y38" s="94"/>
      <c r="Z38" s="76"/>
      <c r="AA38" s="76"/>
      <c r="AB38" s="76"/>
      <c r="AC38" s="94"/>
      <c r="AD38" s="76"/>
      <c r="AE38" s="76"/>
      <c r="AF38" s="76"/>
      <c r="AG38" s="76"/>
      <c r="AH38" s="76"/>
      <c r="AI38" s="76"/>
      <c r="AJ38" s="94"/>
      <c r="AK38" s="94"/>
    </row>
    <row r="39" spans="4:37" x14ac:dyDescent="0.25">
      <c r="D39" s="76"/>
      <c r="E39" s="76"/>
      <c r="F39" s="76"/>
      <c r="G39" s="76"/>
      <c r="H39" s="76"/>
      <c r="I39" s="76"/>
      <c r="J39" s="76"/>
      <c r="K39" s="76"/>
      <c r="L39" s="76"/>
      <c r="M39" s="94"/>
      <c r="N39" s="76"/>
      <c r="O39" s="76"/>
      <c r="P39" s="76"/>
      <c r="Q39" s="94"/>
      <c r="R39" s="76"/>
      <c r="S39" s="76"/>
      <c r="T39" s="76"/>
      <c r="U39" s="94"/>
      <c r="V39" s="76"/>
      <c r="W39" s="76"/>
      <c r="X39" s="76"/>
      <c r="Y39" s="94"/>
      <c r="Z39" s="76"/>
      <c r="AA39" s="76"/>
      <c r="AB39" s="76"/>
      <c r="AC39" s="94"/>
      <c r="AD39" s="76"/>
      <c r="AE39" s="76"/>
      <c r="AF39" s="76"/>
      <c r="AG39" s="76"/>
      <c r="AH39" s="76"/>
      <c r="AI39" s="76"/>
      <c r="AJ39" s="94"/>
      <c r="AK39" s="94"/>
    </row>
    <row r="40" spans="4:37" x14ac:dyDescent="0.25">
      <c r="D40" s="76"/>
      <c r="E40" s="76"/>
      <c r="F40" s="76"/>
      <c r="G40" s="76"/>
      <c r="H40" s="76"/>
      <c r="I40" s="76"/>
      <c r="J40" s="76"/>
      <c r="K40" s="76"/>
      <c r="L40" s="76"/>
      <c r="M40" s="94"/>
      <c r="N40" s="76"/>
      <c r="O40" s="76"/>
      <c r="P40" s="76"/>
      <c r="Q40" s="94"/>
      <c r="R40" s="76"/>
      <c r="S40" s="76"/>
      <c r="T40" s="76"/>
      <c r="U40" s="94"/>
      <c r="V40" s="76"/>
      <c r="W40" s="76"/>
      <c r="X40" s="76"/>
      <c r="Y40" s="94"/>
      <c r="Z40" s="76"/>
      <c r="AA40" s="76"/>
      <c r="AB40" s="76"/>
      <c r="AC40" s="94"/>
      <c r="AD40" s="76"/>
      <c r="AE40" s="76"/>
      <c r="AF40" s="76"/>
      <c r="AG40" s="76"/>
      <c r="AH40" s="76"/>
      <c r="AI40" s="76"/>
      <c r="AJ40" s="94"/>
      <c r="AK40" s="94"/>
    </row>
    <row r="41" spans="4:37" x14ac:dyDescent="0.25">
      <c r="D41" s="76"/>
      <c r="E41" s="76"/>
      <c r="F41" s="76"/>
      <c r="G41" s="76"/>
      <c r="H41" s="76"/>
      <c r="I41" s="76"/>
      <c r="J41" s="76"/>
      <c r="K41" s="76"/>
      <c r="L41" s="76"/>
      <c r="M41" s="94"/>
      <c r="N41" s="76"/>
      <c r="O41" s="76"/>
      <c r="P41" s="76"/>
      <c r="Q41" s="94"/>
      <c r="R41" s="76"/>
      <c r="S41" s="76"/>
      <c r="T41" s="76"/>
      <c r="U41" s="94"/>
      <c r="V41" s="76"/>
      <c r="W41" s="76"/>
      <c r="X41" s="76"/>
      <c r="Y41" s="94"/>
      <c r="Z41" s="76"/>
      <c r="AA41" s="76"/>
      <c r="AB41" s="76"/>
      <c r="AC41" s="94"/>
      <c r="AD41" s="76"/>
      <c r="AE41" s="76"/>
      <c r="AF41" s="76"/>
      <c r="AG41" s="76"/>
      <c r="AH41" s="76"/>
      <c r="AI41" s="76"/>
      <c r="AJ41" s="94"/>
      <c r="AK41" s="94"/>
    </row>
    <row r="42" spans="4:37" x14ac:dyDescent="0.25">
      <c r="D42" s="76"/>
      <c r="E42" s="76"/>
      <c r="F42" s="76"/>
      <c r="G42" s="76"/>
      <c r="H42" s="76"/>
      <c r="I42" s="76"/>
      <c r="J42" s="76"/>
      <c r="K42" s="76"/>
      <c r="L42" s="76"/>
      <c r="M42" s="94"/>
      <c r="N42" s="76"/>
      <c r="O42" s="76"/>
      <c r="P42" s="76"/>
      <c r="Q42" s="94"/>
      <c r="R42" s="76"/>
      <c r="S42" s="76"/>
      <c r="T42" s="76"/>
      <c r="U42" s="94"/>
      <c r="V42" s="76"/>
      <c r="W42" s="76"/>
      <c r="X42" s="76"/>
      <c r="Y42" s="94"/>
      <c r="Z42" s="76"/>
      <c r="AA42" s="76"/>
      <c r="AB42" s="76"/>
      <c r="AC42" s="94"/>
      <c r="AD42" s="76"/>
      <c r="AE42" s="76"/>
      <c r="AF42" s="76"/>
      <c r="AG42" s="76"/>
      <c r="AH42" s="76"/>
      <c r="AI42" s="76"/>
      <c r="AJ42" s="94"/>
      <c r="AK42" s="94"/>
    </row>
    <row r="43" spans="4:37" x14ac:dyDescent="0.25">
      <c r="D43" s="76"/>
      <c r="E43" s="76"/>
      <c r="F43" s="76"/>
      <c r="G43" s="76"/>
      <c r="H43" s="76"/>
      <c r="I43" s="76"/>
      <c r="J43" s="76"/>
      <c r="K43" s="76"/>
      <c r="L43" s="76"/>
      <c r="M43" s="94"/>
      <c r="N43" s="76"/>
      <c r="O43" s="76"/>
      <c r="P43" s="76"/>
      <c r="Q43" s="94"/>
      <c r="R43" s="76"/>
      <c r="S43" s="76"/>
      <c r="T43" s="76"/>
      <c r="U43" s="94"/>
      <c r="V43" s="76"/>
      <c r="W43" s="76"/>
      <c r="X43" s="76"/>
      <c r="Y43" s="94"/>
      <c r="Z43" s="76"/>
      <c r="AA43" s="76"/>
      <c r="AB43" s="76"/>
      <c r="AC43" s="94"/>
      <c r="AD43" s="76"/>
      <c r="AE43" s="76"/>
      <c r="AF43" s="76"/>
      <c r="AG43" s="76"/>
      <c r="AH43" s="76"/>
      <c r="AI43" s="76"/>
      <c r="AJ43" s="94"/>
      <c r="AK43" s="94"/>
    </row>
    <row r="44" spans="4:37" x14ac:dyDescent="0.25">
      <c r="D44" s="76"/>
      <c r="E44" s="76"/>
      <c r="F44" s="76"/>
      <c r="G44" s="76"/>
      <c r="H44" s="76"/>
      <c r="I44" s="76"/>
      <c r="J44" s="76"/>
      <c r="K44" s="76"/>
      <c r="L44" s="76"/>
      <c r="M44" s="94"/>
      <c r="N44" s="76"/>
      <c r="O44" s="76"/>
      <c r="P44" s="76"/>
      <c r="Q44" s="94"/>
      <c r="R44" s="76"/>
      <c r="S44" s="76"/>
      <c r="T44" s="76"/>
      <c r="U44" s="94"/>
      <c r="V44" s="76"/>
      <c r="W44" s="76"/>
      <c r="X44" s="76"/>
      <c r="Y44" s="94"/>
      <c r="Z44" s="76"/>
      <c r="AA44" s="76"/>
      <c r="AB44" s="76"/>
      <c r="AC44" s="94"/>
      <c r="AD44" s="76"/>
      <c r="AE44" s="76"/>
      <c r="AF44" s="76"/>
      <c r="AG44" s="76"/>
      <c r="AH44" s="76"/>
      <c r="AI44" s="76"/>
      <c r="AJ44" s="94"/>
      <c r="AK44" s="94"/>
    </row>
    <row r="45" spans="4:37" x14ac:dyDescent="0.25">
      <c r="D45" s="76"/>
      <c r="E45" s="76"/>
      <c r="F45" s="76"/>
      <c r="G45" s="76"/>
      <c r="H45" s="76"/>
      <c r="I45" s="76"/>
      <c r="J45" s="76"/>
      <c r="K45" s="76"/>
      <c r="L45" s="76"/>
      <c r="M45" s="94"/>
      <c r="N45" s="76"/>
      <c r="O45" s="76"/>
      <c r="P45" s="76"/>
      <c r="Q45" s="94"/>
      <c r="R45" s="76"/>
      <c r="S45" s="76"/>
      <c r="T45" s="76"/>
      <c r="U45" s="94"/>
      <c r="V45" s="76"/>
      <c r="W45" s="76"/>
      <c r="X45" s="76"/>
      <c r="Y45" s="94"/>
      <c r="Z45" s="76"/>
      <c r="AA45" s="76"/>
      <c r="AB45" s="76"/>
      <c r="AC45" s="94"/>
      <c r="AD45" s="76"/>
      <c r="AE45" s="76"/>
      <c r="AF45" s="76"/>
      <c r="AG45" s="76"/>
      <c r="AH45" s="76"/>
      <c r="AI45" s="76"/>
      <c r="AJ45" s="94"/>
      <c r="AK45" s="94"/>
    </row>
    <row r="46" spans="4:37" x14ac:dyDescent="0.25">
      <c r="D46" s="76"/>
      <c r="E46" s="76"/>
      <c r="F46" s="76"/>
      <c r="G46" s="76"/>
      <c r="H46" s="76"/>
      <c r="I46" s="76"/>
      <c r="J46" s="76"/>
      <c r="K46" s="76"/>
      <c r="L46" s="76"/>
      <c r="M46" s="94"/>
      <c r="N46" s="76"/>
      <c r="O46" s="76"/>
      <c r="P46" s="76"/>
      <c r="Q46" s="94"/>
      <c r="R46" s="76"/>
      <c r="S46" s="76"/>
      <c r="T46" s="76"/>
      <c r="U46" s="94"/>
      <c r="V46" s="76"/>
      <c r="W46" s="76"/>
      <c r="X46" s="76"/>
      <c r="Y46" s="94"/>
      <c r="Z46" s="76"/>
      <c r="AA46" s="76"/>
      <c r="AB46" s="76"/>
      <c r="AC46" s="94"/>
      <c r="AD46" s="76"/>
      <c r="AE46" s="76"/>
      <c r="AF46" s="76"/>
      <c r="AG46" s="76"/>
      <c r="AH46" s="76"/>
      <c r="AI46" s="76"/>
      <c r="AJ46" s="94"/>
      <c r="AK46" s="94"/>
    </row>
    <row r="47" spans="4:37" x14ac:dyDescent="0.25">
      <c r="D47" s="76"/>
      <c r="E47" s="76"/>
      <c r="F47" s="76"/>
      <c r="G47" s="76"/>
      <c r="H47" s="76"/>
      <c r="I47" s="76"/>
      <c r="J47" s="76"/>
      <c r="K47" s="76"/>
      <c r="L47" s="76"/>
      <c r="M47" s="94"/>
      <c r="N47" s="76"/>
      <c r="O47" s="76"/>
      <c r="P47" s="76"/>
      <c r="Q47" s="94"/>
      <c r="R47" s="76"/>
      <c r="S47" s="76"/>
      <c r="T47" s="76"/>
      <c r="U47" s="94"/>
      <c r="V47" s="76"/>
      <c r="W47" s="76"/>
      <c r="X47" s="76"/>
      <c r="Y47" s="94"/>
      <c r="Z47" s="76"/>
      <c r="AA47" s="76"/>
      <c r="AB47" s="76"/>
      <c r="AC47" s="94"/>
      <c r="AD47" s="76"/>
      <c r="AE47" s="76"/>
      <c r="AF47" s="76"/>
      <c r="AG47" s="76"/>
      <c r="AH47" s="76"/>
      <c r="AI47" s="76"/>
      <c r="AJ47" s="94"/>
      <c r="AK47" s="94"/>
    </row>
    <row r="48" spans="4:37" x14ac:dyDescent="0.25">
      <c r="D48" s="76"/>
      <c r="E48" s="76"/>
      <c r="F48" s="76"/>
      <c r="G48" s="76"/>
      <c r="H48" s="76"/>
      <c r="I48" s="76"/>
      <c r="J48" s="76"/>
      <c r="K48" s="76"/>
      <c r="L48" s="76"/>
      <c r="M48" s="94"/>
      <c r="N48" s="76"/>
      <c r="O48" s="76"/>
      <c r="P48" s="76"/>
      <c r="Q48" s="94"/>
      <c r="R48" s="76"/>
      <c r="S48" s="76"/>
      <c r="T48" s="76"/>
      <c r="U48" s="94"/>
      <c r="V48" s="76"/>
      <c r="W48" s="76"/>
      <c r="X48" s="76"/>
      <c r="Y48" s="94"/>
      <c r="Z48" s="76"/>
      <c r="AA48" s="76"/>
      <c r="AB48" s="76"/>
      <c r="AC48" s="94"/>
      <c r="AD48" s="76"/>
      <c r="AE48" s="76"/>
      <c r="AF48" s="76"/>
      <c r="AG48" s="76"/>
      <c r="AH48" s="76"/>
      <c r="AI48" s="76"/>
      <c r="AJ48" s="94"/>
      <c r="AK48" s="94"/>
    </row>
    <row r="49" spans="4:37" x14ac:dyDescent="0.25">
      <c r="D49" s="76"/>
      <c r="E49" s="76"/>
      <c r="F49" s="76"/>
      <c r="G49" s="76"/>
      <c r="H49" s="76"/>
      <c r="I49" s="76"/>
      <c r="J49" s="76"/>
      <c r="K49" s="76"/>
      <c r="L49" s="76"/>
      <c r="M49" s="94"/>
      <c r="N49" s="76"/>
      <c r="O49" s="76"/>
      <c r="P49" s="76"/>
      <c r="Q49" s="94"/>
      <c r="R49" s="76"/>
      <c r="S49" s="76"/>
      <c r="T49" s="76"/>
      <c r="U49" s="94"/>
      <c r="V49" s="76"/>
      <c r="W49" s="76"/>
      <c r="X49" s="76"/>
      <c r="Y49" s="94"/>
      <c r="Z49" s="76"/>
      <c r="AA49" s="76"/>
      <c r="AB49" s="76"/>
      <c r="AC49" s="94"/>
      <c r="AD49" s="76"/>
      <c r="AE49" s="76"/>
      <c r="AF49" s="76"/>
      <c r="AG49" s="76"/>
      <c r="AH49" s="76"/>
      <c r="AI49" s="76"/>
      <c r="AJ49" s="94"/>
      <c r="AK49" s="94"/>
    </row>
    <row r="50" spans="4:37" x14ac:dyDescent="0.25">
      <c r="D50" s="76"/>
      <c r="E50" s="76"/>
      <c r="F50" s="76"/>
      <c r="G50" s="76"/>
      <c r="H50" s="76"/>
      <c r="I50" s="76"/>
      <c r="J50" s="76"/>
      <c r="K50" s="76"/>
      <c r="L50" s="76"/>
      <c r="M50" s="94"/>
      <c r="N50" s="76"/>
      <c r="O50" s="76"/>
      <c r="P50" s="76"/>
      <c r="Q50" s="94"/>
      <c r="R50" s="76"/>
      <c r="S50" s="76"/>
      <c r="T50" s="76"/>
      <c r="U50" s="94"/>
      <c r="V50" s="76"/>
      <c r="W50" s="76"/>
      <c r="X50" s="76"/>
      <c r="Y50" s="94"/>
      <c r="Z50" s="76"/>
      <c r="AA50" s="76"/>
      <c r="AB50" s="76"/>
      <c r="AC50" s="94"/>
      <c r="AD50" s="76"/>
      <c r="AE50" s="76"/>
      <c r="AF50" s="76"/>
      <c r="AG50" s="76"/>
      <c r="AH50" s="76"/>
      <c r="AI50" s="76"/>
      <c r="AJ50" s="94"/>
      <c r="AK50" s="94"/>
    </row>
    <row r="51" spans="4:37" x14ac:dyDescent="0.25">
      <c r="D51" s="76"/>
      <c r="E51" s="76"/>
      <c r="F51" s="76"/>
      <c r="G51" s="76"/>
      <c r="H51" s="76"/>
      <c r="I51" s="76"/>
      <c r="J51" s="76"/>
      <c r="K51" s="76"/>
      <c r="L51" s="76"/>
      <c r="M51" s="94"/>
      <c r="N51" s="76"/>
      <c r="O51" s="76"/>
      <c r="P51" s="76"/>
      <c r="Q51" s="94"/>
      <c r="R51" s="76"/>
      <c r="S51" s="76"/>
      <c r="T51" s="76"/>
      <c r="U51" s="94"/>
      <c r="V51" s="76"/>
      <c r="W51" s="76"/>
      <c r="X51" s="76"/>
      <c r="Y51" s="94"/>
      <c r="Z51" s="76"/>
      <c r="AA51" s="76"/>
      <c r="AB51" s="76"/>
      <c r="AC51" s="94"/>
      <c r="AD51" s="76"/>
      <c r="AE51" s="76"/>
      <c r="AF51" s="76"/>
      <c r="AG51" s="76"/>
      <c r="AH51" s="76"/>
      <c r="AI51" s="76"/>
      <c r="AJ51" s="94"/>
      <c r="AK51" s="94"/>
    </row>
    <row r="52" spans="4:37" x14ac:dyDescent="0.25">
      <c r="D52" s="76"/>
      <c r="E52" s="76"/>
      <c r="F52" s="76"/>
      <c r="G52" s="76"/>
      <c r="H52" s="76"/>
      <c r="I52" s="76"/>
      <c r="J52" s="76"/>
      <c r="K52" s="76"/>
      <c r="L52" s="76"/>
      <c r="M52" s="94"/>
      <c r="N52" s="76"/>
      <c r="O52" s="76"/>
      <c r="P52" s="76"/>
      <c r="Q52" s="94"/>
      <c r="R52" s="76"/>
      <c r="S52" s="76"/>
      <c r="T52" s="76"/>
      <c r="U52" s="94"/>
      <c r="V52" s="76"/>
      <c r="W52" s="76"/>
      <c r="X52" s="76"/>
      <c r="Y52" s="94"/>
      <c r="Z52" s="76"/>
      <c r="AA52" s="76"/>
      <c r="AB52" s="76"/>
      <c r="AC52" s="94"/>
      <c r="AD52" s="76"/>
      <c r="AE52" s="76"/>
      <c r="AF52" s="76"/>
      <c r="AG52" s="76"/>
      <c r="AH52" s="76"/>
      <c r="AI52" s="76"/>
      <c r="AJ52" s="94"/>
      <c r="AK52" s="94"/>
    </row>
    <row r="53" spans="4:37" x14ac:dyDescent="0.25">
      <c r="D53" s="76"/>
      <c r="E53" s="76"/>
      <c r="F53" s="76"/>
      <c r="G53" s="76"/>
      <c r="H53" s="76"/>
      <c r="I53" s="76"/>
      <c r="J53" s="76"/>
      <c r="K53" s="76"/>
      <c r="L53" s="76"/>
      <c r="M53" s="94"/>
      <c r="N53" s="76"/>
      <c r="O53" s="76"/>
      <c r="P53" s="76"/>
      <c r="Q53" s="94"/>
      <c r="R53" s="76"/>
      <c r="S53" s="76"/>
      <c r="T53" s="76"/>
      <c r="U53" s="94"/>
      <c r="V53" s="76"/>
      <c r="W53" s="76"/>
      <c r="X53" s="76"/>
      <c r="Y53" s="94"/>
      <c r="Z53" s="76"/>
      <c r="AA53" s="76"/>
      <c r="AB53" s="76"/>
      <c r="AC53" s="94"/>
      <c r="AD53" s="76"/>
      <c r="AE53" s="76"/>
      <c r="AF53" s="76"/>
      <c r="AG53" s="76"/>
      <c r="AH53" s="76"/>
      <c r="AI53" s="76"/>
      <c r="AJ53" s="94"/>
      <c r="AK53" s="94"/>
    </row>
    <row r="54" spans="4:37" x14ac:dyDescent="0.25">
      <c r="D54" s="76"/>
      <c r="E54" s="76"/>
      <c r="F54" s="76"/>
      <c r="G54" s="76"/>
      <c r="H54" s="76"/>
      <c r="I54" s="76"/>
      <c r="J54" s="76"/>
      <c r="K54" s="76"/>
      <c r="L54" s="76"/>
      <c r="M54" s="94"/>
      <c r="N54" s="76"/>
      <c r="O54" s="76"/>
      <c r="P54" s="76"/>
      <c r="Q54" s="94"/>
      <c r="R54" s="76"/>
      <c r="S54" s="76"/>
      <c r="T54" s="76"/>
      <c r="U54" s="94"/>
      <c r="V54" s="76"/>
      <c r="W54" s="76"/>
      <c r="X54" s="76"/>
      <c r="Y54" s="94"/>
      <c r="Z54" s="76"/>
      <c r="AA54" s="76"/>
      <c r="AB54" s="76"/>
      <c r="AC54" s="94"/>
      <c r="AD54" s="76"/>
      <c r="AE54" s="76"/>
      <c r="AF54" s="76"/>
      <c r="AG54" s="76"/>
      <c r="AH54" s="76"/>
      <c r="AI54" s="76"/>
      <c r="AJ54" s="94"/>
      <c r="AK54" s="94"/>
    </row>
    <row r="55" spans="4:37" x14ac:dyDescent="0.25">
      <c r="D55" s="76"/>
      <c r="E55" s="76"/>
      <c r="F55" s="76"/>
      <c r="G55" s="76"/>
      <c r="H55" s="76"/>
      <c r="I55" s="76"/>
      <c r="J55" s="76"/>
      <c r="K55" s="76"/>
      <c r="L55" s="76"/>
      <c r="M55" s="94"/>
      <c r="N55" s="76"/>
      <c r="O55" s="76"/>
      <c r="P55" s="76"/>
      <c r="Q55" s="94"/>
      <c r="R55" s="76"/>
      <c r="S55" s="76"/>
      <c r="T55" s="76"/>
      <c r="U55" s="94"/>
      <c r="V55" s="76"/>
      <c r="W55" s="76"/>
      <c r="X55" s="76"/>
      <c r="Y55" s="94"/>
      <c r="Z55" s="76"/>
      <c r="AA55" s="76"/>
      <c r="AB55" s="76"/>
      <c r="AC55" s="94"/>
      <c r="AD55" s="76"/>
      <c r="AE55" s="76"/>
      <c r="AF55" s="76"/>
      <c r="AG55" s="76"/>
      <c r="AH55" s="76"/>
      <c r="AI55" s="76"/>
      <c r="AJ55" s="94"/>
      <c r="AK55" s="94"/>
    </row>
    <row r="56" spans="4:37" x14ac:dyDescent="0.25">
      <c r="D56" s="76"/>
      <c r="E56" s="76"/>
      <c r="F56" s="76"/>
      <c r="G56" s="76"/>
      <c r="H56" s="76"/>
      <c r="I56" s="76"/>
      <c r="J56" s="76"/>
      <c r="K56" s="76"/>
      <c r="L56" s="76"/>
      <c r="M56" s="94"/>
      <c r="N56" s="76"/>
      <c r="O56" s="76"/>
      <c r="P56" s="76"/>
      <c r="Q56" s="94"/>
      <c r="R56" s="76"/>
      <c r="S56" s="76"/>
      <c r="T56" s="76"/>
      <c r="U56" s="94"/>
      <c r="V56" s="76"/>
      <c r="W56" s="76"/>
      <c r="X56" s="76"/>
      <c r="Y56" s="94"/>
      <c r="Z56" s="76"/>
      <c r="AA56" s="76"/>
      <c r="AB56" s="76"/>
      <c r="AC56" s="94"/>
      <c r="AD56" s="76"/>
      <c r="AE56" s="76"/>
      <c r="AF56" s="76"/>
      <c r="AG56" s="76"/>
      <c r="AH56" s="76"/>
      <c r="AI56" s="76"/>
      <c r="AJ56" s="94"/>
      <c r="AK56" s="94"/>
    </row>
    <row r="57" spans="4:37" x14ac:dyDescent="0.25">
      <c r="D57" s="76"/>
      <c r="E57" s="76"/>
      <c r="F57" s="76"/>
      <c r="G57" s="76"/>
      <c r="H57" s="76"/>
      <c r="I57" s="76"/>
      <c r="J57" s="76"/>
      <c r="K57" s="76"/>
      <c r="L57" s="76"/>
      <c r="M57" s="94"/>
      <c r="N57" s="76"/>
      <c r="O57" s="76"/>
      <c r="P57" s="76"/>
      <c r="Q57" s="94"/>
      <c r="R57" s="76"/>
      <c r="S57" s="76"/>
      <c r="T57" s="76"/>
      <c r="U57" s="94"/>
      <c r="V57" s="76"/>
      <c r="W57" s="76"/>
      <c r="X57" s="76"/>
      <c r="Y57" s="94"/>
      <c r="Z57" s="76"/>
      <c r="AA57" s="76"/>
      <c r="AB57" s="76"/>
      <c r="AC57" s="94"/>
      <c r="AD57" s="76"/>
      <c r="AE57" s="76"/>
      <c r="AF57" s="76"/>
      <c r="AG57" s="76"/>
      <c r="AH57" s="76"/>
      <c r="AI57" s="76"/>
      <c r="AJ57" s="94"/>
      <c r="AK57" s="94"/>
    </row>
    <row r="58" spans="4:37" x14ac:dyDescent="0.25">
      <c r="D58" s="76"/>
      <c r="E58" s="76"/>
      <c r="F58" s="76"/>
      <c r="G58" s="76"/>
      <c r="H58" s="76"/>
      <c r="I58" s="76"/>
      <c r="J58" s="76"/>
      <c r="K58" s="76"/>
      <c r="L58" s="76"/>
      <c r="M58" s="94"/>
      <c r="N58" s="76"/>
      <c r="O58" s="76"/>
      <c r="P58" s="76"/>
      <c r="Q58" s="94"/>
      <c r="R58" s="76"/>
      <c r="S58" s="76"/>
      <c r="T58" s="76"/>
      <c r="U58" s="94"/>
      <c r="V58" s="76"/>
      <c r="W58" s="76"/>
      <c r="X58" s="76"/>
      <c r="Y58" s="94"/>
      <c r="Z58" s="76"/>
      <c r="AA58" s="76"/>
      <c r="AB58" s="76"/>
      <c r="AC58" s="94"/>
      <c r="AD58" s="76"/>
      <c r="AE58" s="76"/>
      <c r="AF58" s="76"/>
      <c r="AG58" s="76"/>
      <c r="AH58" s="76"/>
      <c r="AI58" s="76"/>
      <c r="AJ58" s="94"/>
      <c r="AK58" s="94"/>
    </row>
    <row r="59" spans="4:37" x14ac:dyDescent="0.25">
      <c r="D59" s="76"/>
      <c r="E59" s="76"/>
      <c r="F59" s="76"/>
      <c r="G59" s="76"/>
      <c r="H59" s="76"/>
      <c r="I59" s="76"/>
      <c r="J59" s="76"/>
      <c r="K59" s="76"/>
      <c r="L59" s="76"/>
      <c r="M59" s="94"/>
      <c r="N59" s="76"/>
      <c r="O59" s="76"/>
      <c r="P59" s="76"/>
      <c r="Q59" s="94"/>
      <c r="R59" s="76"/>
      <c r="S59" s="76"/>
      <c r="T59" s="76"/>
      <c r="U59" s="94"/>
      <c r="V59" s="76"/>
      <c r="W59" s="76"/>
      <c r="X59" s="76"/>
      <c r="Y59" s="94"/>
      <c r="Z59" s="76"/>
      <c r="AA59" s="76"/>
      <c r="AB59" s="76"/>
      <c r="AC59" s="94"/>
      <c r="AD59" s="76"/>
      <c r="AE59" s="76"/>
      <c r="AF59" s="76"/>
      <c r="AG59" s="76"/>
      <c r="AH59" s="76"/>
      <c r="AI59" s="76"/>
      <c r="AJ59" s="94"/>
      <c r="AK59" s="94"/>
    </row>
    <row r="60" spans="4:37" x14ac:dyDescent="0.25">
      <c r="D60" s="76"/>
      <c r="E60" s="76"/>
      <c r="F60" s="76"/>
      <c r="G60" s="76"/>
      <c r="H60" s="76"/>
      <c r="I60" s="76"/>
      <c r="J60" s="76"/>
      <c r="K60" s="76"/>
      <c r="L60" s="76"/>
      <c r="M60" s="94"/>
      <c r="N60" s="76"/>
      <c r="O60" s="76"/>
      <c r="P60" s="76"/>
      <c r="Q60" s="94"/>
      <c r="R60" s="76"/>
      <c r="S60" s="76"/>
      <c r="T60" s="76"/>
      <c r="U60" s="94"/>
      <c r="V60" s="76"/>
      <c r="W60" s="76"/>
      <c r="X60" s="76"/>
      <c r="Y60" s="94"/>
      <c r="Z60" s="76"/>
      <c r="AA60" s="76"/>
      <c r="AB60" s="76"/>
      <c r="AC60" s="94"/>
      <c r="AD60" s="76"/>
      <c r="AE60" s="76"/>
      <c r="AF60" s="76"/>
      <c r="AG60" s="76"/>
      <c r="AH60" s="76"/>
      <c r="AI60" s="76"/>
      <c r="AJ60" s="94"/>
      <c r="AK60" s="94"/>
    </row>
    <row r="61" spans="4:37" x14ac:dyDescent="0.25">
      <c r="D61" s="76"/>
      <c r="E61" s="76"/>
      <c r="F61" s="76"/>
      <c r="G61" s="76"/>
      <c r="H61" s="76"/>
      <c r="I61" s="76"/>
      <c r="J61" s="76"/>
      <c r="K61" s="76"/>
      <c r="L61" s="76"/>
      <c r="M61" s="94"/>
      <c r="N61" s="76"/>
      <c r="O61" s="76"/>
      <c r="P61" s="76"/>
      <c r="Q61" s="94"/>
      <c r="R61" s="76"/>
      <c r="S61" s="76"/>
      <c r="T61" s="76"/>
      <c r="U61" s="94"/>
      <c r="V61" s="76"/>
      <c r="W61" s="76"/>
      <c r="X61" s="76"/>
      <c r="Y61" s="94"/>
      <c r="Z61" s="76"/>
      <c r="AA61" s="76"/>
      <c r="AB61" s="76"/>
      <c r="AC61" s="94"/>
      <c r="AD61" s="76"/>
      <c r="AE61" s="76"/>
      <c r="AF61" s="76"/>
      <c r="AG61" s="76"/>
      <c r="AH61" s="76"/>
      <c r="AI61" s="76"/>
      <c r="AJ61" s="94"/>
      <c r="AK61" s="94"/>
    </row>
    <row r="62" spans="4:37" x14ac:dyDescent="0.25">
      <c r="D62" s="76"/>
      <c r="E62" s="76"/>
      <c r="F62" s="76"/>
      <c r="G62" s="76"/>
      <c r="H62" s="76"/>
      <c r="I62" s="76"/>
      <c r="J62" s="76"/>
      <c r="K62" s="76"/>
      <c r="L62" s="76"/>
      <c r="M62" s="94"/>
      <c r="N62" s="76"/>
      <c r="O62" s="76"/>
      <c r="P62" s="76"/>
      <c r="Q62" s="94"/>
      <c r="R62" s="76"/>
      <c r="S62" s="76"/>
      <c r="T62" s="76"/>
      <c r="U62" s="94"/>
      <c r="V62" s="76"/>
      <c r="W62" s="76"/>
      <c r="X62" s="76"/>
      <c r="Y62" s="94"/>
      <c r="Z62" s="76"/>
      <c r="AA62" s="76"/>
      <c r="AB62" s="76"/>
      <c r="AC62" s="94"/>
      <c r="AD62" s="76"/>
      <c r="AE62" s="76"/>
      <c r="AF62" s="76"/>
      <c r="AG62" s="76"/>
      <c r="AH62" s="76"/>
      <c r="AI62" s="76"/>
      <c r="AJ62" s="94"/>
      <c r="AK62" s="94"/>
    </row>
    <row r="63" spans="4:37" x14ac:dyDescent="0.25">
      <c r="D63" s="76"/>
      <c r="E63" s="76"/>
      <c r="F63" s="76"/>
      <c r="G63" s="76"/>
      <c r="H63" s="76"/>
      <c r="I63" s="76"/>
      <c r="J63" s="76"/>
      <c r="K63" s="76"/>
      <c r="L63" s="76"/>
      <c r="M63" s="94"/>
      <c r="N63" s="76"/>
      <c r="O63" s="76"/>
      <c r="P63" s="76"/>
      <c r="Q63" s="94"/>
      <c r="R63" s="76"/>
      <c r="S63" s="76"/>
      <c r="T63" s="76"/>
      <c r="U63" s="94"/>
      <c r="V63" s="76"/>
      <c r="W63" s="76"/>
      <c r="X63" s="76"/>
      <c r="Y63" s="94"/>
      <c r="Z63" s="76"/>
      <c r="AA63" s="76"/>
      <c r="AB63" s="76"/>
      <c r="AC63" s="94"/>
      <c r="AD63" s="76"/>
      <c r="AE63" s="76"/>
      <c r="AF63" s="76"/>
      <c r="AG63" s="76"/>
      <c r="AH63" s="76"/>
      <c r="AI63" s="76"/>
      <c r="AJ63" s="94"/>
      <c r="AK63" s="94"/>
    </row>
    <row r="64" spans="4:37" x14ac:dyDescent="0.25">
      <c r="D64" s="76"/>
      <c r="E64" s="76"/>
      <c r="F64" s="76"/>
      <c r="G64" s="76"/>
      <c r="H64" s="76"/>
      <c r="I64" s="76"/>
      <c r="J64" s="76"/>
      <c r="K64" s="76"/>
      <c r="L64" s="76"/>
      <c r="M64" s="94"/>
      <c r="N64" s="76"/>
      <c r="O64" s="76"/>
      <c r="P64" s="76"/>
      <c r="Q64" s="94"/>
      <c r="R64" s="76"/>
      <c r="S64" s="76"/>
      <c r="T64" s="76"/>
      <c r="U64" s="94"/>
      <c r="V64" s="76"/>
      <c r="W64" s="76"/>
      <c r="X64" s="76"/>
      <c r="Y64" s="94"/>
      <c r="Z64" s="76"/>
      <c r="AA64" s="76"/>
      <c r="AB64" s="76"/>
      <c r="AC64" s="94"/>
      <c r="AD64" s="76"/>
      <c r="AE64" s="76"/>
      <c r="AF64" s="76"/>
      <c r="AG64" s="76"/>
      <c r="AH64" s="76"/>
      <c r="AI64" s="76"/>
      <c r="AJ64" s="94"/>
      <c r="AK64" s="94"/>
    </row>
    <row r="65" spans="4:37" x14ac:dyDescent="0.25">
      <c r="D65" s="76"/>
      <c r="E65" s="76"/>
      <c r="F65" s="76"/>
      <c r="G65" s="76"/>
      <c r="H65" s="76"/>
      <c r="I65" s="76"/>
      <c r="J65" s="76"/>
      <c r="K65" s="76"/>
      <c r="L65" s="76"/>
      <c r="M65" s="94"/>
      <c r="N65" s="76"/>
      <c r="O65" s="76"/>
      <c r="P65" s="76"/>
      <c r="Q65" s="94"/>
      <c r="R65" s="76"/>
      <c r="S65" s="76"/>
      <c r="T65" s="76"/>
      <c r="U65" s="94"/>
      <c r="V65" s="76"/>
      <c r="W65" s="76"/>
      <c r="X65" s="76"/>
      <c r="Y65" s="94"/>
      <c r="Z65" s="76"/>
      <c r="AA65" s="76"/>
      <c r="AB65" s="76"/>
      <c r="AC65" s="94"/>
      <c r="AD65" s="76"/>
      <c r="AE65" s="76"/>
      <c r="AF65" s="76"/>
      <c r="AG65" s="76"/>
      <c r="AH65" s="76"/>
      <c r="AI65" s="76"/>
      <c r="AJ65" s="94"/>
      <c r="AK65" s="94"/>
    </row>
    <row r="66" spans="4:37" x14ac:dyDescent="0.25">
      <c r="D66" s="76"/>
      <c r="E66" s="76"/>
      <c r="F66" s="76"/>
      <c r="G66" s="76"/>
      <c r="H66" s="76"/>
      <c r="I66" s="76"/>
      <c r="J66" s="76"/>
      <c r="K66" s="76"/>
      <c r="L66" s="76"/>
      <c r="M66" s="94"/>
      <c r="N66" s="76"/>
      <c r="O66" s="76"/>
      <c r="P66" s="76"/>
      <c r="Q66" s="94"/>
      <c r="R66" s="76"/>
      <c r="S66" s="76"/>
      <c r="T66" s="76"/>
      <c r="U66" s="94"/>
      <c r="V66" s="76"/>
      <c r="W66" s="76"/>
      <c r="X66" s="76"/>
      <c r="Y66" s="94"/>
      <c r="Z66" s="76"/>
      <c r="AA66" s="76"/>
      <c r="AB66" s="76"/>
      <c r="AC66" s="94"/>
      <c r="AD66" s="76"/>
      <c r="AE66" s="76"/>
      <c r="AF66" s="76"/>
      <c r="AG66" s="76"/>
      <c r="AH66" s="76"/>
      <c r="AI66" s="76"/>
      <c r="AJ66" s="94"/>
      <c r="AK66" s="94"/>
    </row>
    <row r="67" spans="4:37" x14ac:dyDescent="0.25">
      <c r="D67" s="76"/>
      <c r="E67" s="76"/>
      <c r="F67" s="76"/>
      <c r="G67" s="76"/>
      <c r="H67" s="76"/>
      <c r="I67" s="76"/>
      <c r="J67" s="76"/>
      <c r="K67" s="76"/>
      <c r="L67" s="76"/>
      <c r="M67" s="94"/>
      <c r="N67" s="76"/>
      <c r="O67" s="76"/>
      <c r="P67" s="76"/>
      <c r="Q67" s="94"/>
      <c r="R67" s="76"/>
      <c r="S67" s="76"/>
      <c r="T67" s="76"/>
      <c r="U67" s="94"/>
      <c r="V67" s="76"/>
      <c r="W67" s="76"/>
      <c r="X67" s="76"/>
      <c r="Y67" s="94"/>
      <c r="Z67" s="76"/>
      <c r="AA67" s="76"/>
      <c r="AB67" s="76"/>
      <c r="AC67" s="94"/>
      <c r="AD67" s="76"/>
      <c r="AE67" s="76"/>
      <c r="AF67" s="76"/>
      <c r="AG67" s="76"/>
      <c r="AH67" s="76"/>
      <c r="AI67" s="76"/>
      <c r="AJ67" s="94"/>
      <c r="AK67" s="94"/>
    </row>
    <row r="68" spans="4:37" x14ac:dyDescent="0.25">
      <c r="D68" s="76"/>
      <c r="E68" s="76"/>
      <c r="F68" s="76"/>
      <c r="G68" s="76"/>
      <c r="H68" s="76"/>
      <c r="I68" s="76"/>
      <c r="J68" s="76"/>
      <c r="K68" s="76"/>
      <c r="L68" s="76"/>
      <c r="M68" s="94"/>
      <c r="N68" s="76"/>
      <c r="O68" s="76"/>
      <c r="P68" s="76"/>
      <c r="Q68" s="94"/>
      <c r="R68" s="76"/>
      <c r="S68" s="76"/>
      <c r="T68" s="76"/>
      <c r="U68" s="94"/>
      <c r="V68" s="76"/>
      <c r="W68" s="76"/>
      <c r="X68" s="76"/>
      <c r="Y68" s="94"/>
      <c r="Z68" s="76"/>
      <c r="AA68" s="76"/>
      <c r="AB68" s="76"/>
      <c r="AC68" s="94"/>
      <c r="AD68" s="76"/>
      <c r="AE68" s="76"/>
      <c r="AF68" s="76"/>
      <c r="AG68" s="76"/>
      <c r="AH68" s="76"/>
      <c r="AI68" s="76"/>
      <c r="AJ68" s="94"/>
      <c r="AK68" s="94"/>
    </row>
    <row r="69" spans="4:37" x14ac:dyDescent="0.25">
      <c r="D69" s="76"/>
      <c r="E69" s="76"/>
      <c r="F69" s="76"/>
      <c r="G69" s="76"/>
      <c r="H69" s="76"/>
      <c r="I69" s="76"/>
      <c r="J69" s="76"/>
      <c r="K69" s="76"/>
      <c r="L69" s="76"/>
      <c r="M69" s="94"/>
      <c r="N69" s="76"/>
      <c r="O69" s="76"/>
      <c r="P69" s="76"/>
      <c r="Q69" s="94"/>
      <c r="R69" s="76"/>
      <c r="S69" s="76"/>
      <c r="T69" s="76"/>
      <c r="U69" s="94"/>
      <c r="V69" s="76"/>
      <c r="W69" s="76"/>
      <c r="X69" s="76"/>
      <c r="Y69" s="94"/>
      <c r="Z69" s="76"/>
      <c r="AA69" s="76"/>
      <c r="AB69" s="76"/>
      <c r="AC69" s="94"/>
      <c r="AD69" s="76"/>
      <c r="AE69" s="76"/>
      <c r="AF69" s="76"/>
      <c r="AG69" s="76"/>
      <c r="AH69" s="76"/>
      <c r="AI69" s="76"/>
      <c r="AJ69" s="94"/>
      <c r="AK69" s="94"/>
    </row>
    <row r="70" spans="4:37" x14ac:dyDescent="0.25">
      <c r="D70" s="76"/>
      <c r="E70" s="76"/>
      <c r="F70" s="76"/>
      <c r="G70" s="76"/>
      <c r="H70" s="76"/>
      <c r="I70" s="76"/>
      <c r="J70" s="76"/>
      <c r="K70" s="76"/>
      <c r="L70" s="76"/>
      <c r="M70" s="94"/>
      <c r="N70" s="76"/>
      <c r="O70" s="76"/>
      <c r="P70" s="76"/>
      <c r="Q70" s="94"/>
      <c r="R70" s="76"/>
      <c r="S70" s="76"/>
      <c r="T70" s="76"/>
      <c r="U70" s="94"/>
      <c r="V70" s="76"/>
      <c r="W70" s="76"/>
      <c r="X70" s="76"/>
      <c r="Y70" s="94"/>
      <c r="Z70" s="76"/>
      <c r="AA70" s="76"/>
      <c r="AB70" s="76"/>
      <c r="AC70" s="94"/>
      <c r="AD70" s="76"/>
      <c r="AE70" s="76"/>
      <c r="AF70" s="76"/>
      <c r="AG70" s="76"/>
      <c r="AH70" s="76"/>
      <c r="AI70" s="76"/>
      <c r="AJ70" s="94"/>
      <c r="AK70" s="94"/>
    </row>
    <row r="71" spans="4:37" x14ac:dyDescent="0.25">
      <c r="D71" s="76"/>
      <c r="E71" s="76"/>
      <c r="F71" s="76"/>
      <c r="G71" s="76"/>
      <c r="H71" s="76"/>
      <c r="I71" s="76"/>
      <c r="J71" s="76"/>
      <c r="K71" s="76"/>
      <c r="L71" s="76"/>
      <c r="M71" s="94"/>
      <c r="N71" s="76"/>
      <c r="O71" s="76"/>
      <c r="P71" s="76"/>
      <c r="Q71" s="94"/>
      <c r="R71" s="76"/>
      <c r="S71" s="76"/>
      <c r="T71" s="76"/>
      <c r="U71" s="94"/>
      <c r="V71" s="76"/>
      <c r="W71" s="76"/>
      <c r="X71" s="76"/>
      <c r="Y71" s="94"/>
      <c r="Z71" s="76"/>
      <c r="AA71" s="76"/>
      <c r="AB71" s="76"/>
      <c r="AC71" s="94"/>
      <c r="AD71" s="76"/>
      <c r="AE71" s="76"/>
      <c r="AF71" s="76"/>
      <c r="AG71" s="76"/>
      <c r="AH71" s="76"/>
      <c r="AI71" s="76"/>
      <c r="AJ71" s="94"/>
      <c r="AK71" s="94"/>
    </row>
    <row r="72" spans="4:37" x14ac:dyDescent="0.25">
      <c r="D72" s="76"/>
      <c r="E72" s="76"/>
      <c r="F72" s="76"/>
      <c r="G72" s="76"/>
      <c r="H72" s="76"/>
      <c r="I72" s="76"/>
      <c r="J72" s="76"/>
      <c r="K72" s="76"/>
      <c r="L72" s="76"/>
      <c r="M72" s="94"/>
      <c r="N72" s="76"/>
      <c r="O72" s="76"/>
      <c r="P72" s="76"/>
      <c r="Q72" s="94"/>
      <c r="R72" s="76"/>
      <c r="S72" s="76"/>
      <c r="T72" s="76"/>
      <c r="U72" s="94"/>
      <c r="V72" s="76"/>
      <c r="W72" s="76"/>
      <c r="X72" s="76"/>
      <c r="Y72" s="94"/>
      <c r="Z72" s="76"/>
      <c r="AA72" s="76"/>
      <c r="AB72" s="76"/>
      <c r="AC72" s="94"/>
      <c r="AD72" s="76"/>
      <c r="AE72" s="76"/>
      <c r="AF72" s="76"/>
      <c r="AG72" s="76"/>
      <c r="AH72" s="76"/>
      <c r="AI72" s="76"/>
      <c r="AJ72" s="94"/>
      <c r="AK72" s="94"/>
    </row>
    <row r="73" spans="4:37" x14ac:dyDescent="0.25">
      <c r="D73" s="76"/>
      <c r="E73" s="76"/>
      <c r="F73" s="76"/>
      <c r="G73" s="76"/>
      <c r="H73" s="76"/>
      <c r="I73" s="76"/>
      <c r="J73" s="76"/>
      <c r="K73" s="76"/>
      <c r="L73" s="76"/>
      <c r="M73" s="94"/>
      <c r="N73" s="76"/>
      <c r="O73" s="76"/>
      <c r="P73" s="76"/>
      <c r="Q73" s="94"/>
      <c r="R73" s="76"/>
      <c r="S73" s="76"/>
      <c r="T73" s="76"/>
      <c r="U73" s="94"/>
      <c r="V73" s="76"/>
      <c r="W73" s="76"/>
      <c r="X73" s="76"/>
      <c r="Y73" s="94"/>
      <c r="Z73" s="76"/>
      <c r="AA73" s="76"/>
      <c r="AB73" s="76"/>
      <c r="AC73" s="94"/>
      <c r="AD73" s="76"/>
      <c r="AE73" s="76"/>
      <c r="AF73" s="76"/>
      <c r="AG73" s="76"/>
      <c r="AH73" s="76"/>
      <c r="AI73" s="76"/>
      <c r="AJ73" s="94"/>
      <c r="AK73" s="94"/>
    </row>
    <row r="74" spans="4:37" x14ac:dyDescent="0.25">
      <c r="D74" s="76"/>
      <c r="E74" s="76"/>
      <c r="F74" s="76"/>
      <c r="G74" s="76"/>
      <c r="H74" s="76"/>
      <c r="I74" s="76"/>
      <c r="J74" s="76"/>
      <c r="K74" s="76"/>
      <c r="L74" s="76"/>
      <c r="M74" s="94"/>
      <c r="N74" s="76"/>
      <c r="O74" s="76"/>
      <c r="P74" s="76"/>
      <c r="Q74" s="94"/>
      <c r="R74" s="76"/>
      <c r="S74" s="76"/>
      <c r="T74" s="76"/>
      <c r="U74" s="94"/>
      <c r="V74" s="76"/>
      <c r="W74" s="76"/>
      <c r="X74" s="76"/>
      <c r="Y74" s="94"/>
      <c r="Z74" s="76"/>
      <c r="AA74" s="76"/>
      <c r="AB74" s="76"/>
      <c r="AC74" s="94"/>
      <c r="AD74" s="76"/>
      <c r="AE74" s="76"/>
      <c r="AF74" s="76"/>
      <c r="AG74" s="76"/>
      <c r="AH74" s="76"/>
      <c r="AI74" s="76"/>
      <c r="AJ74" s="94"/>
      <c r="AK74" s="94"/>
    </row>
    <row r="75" spans="4:37" x14ac:dyDescent="0.25">
      <c r="D75" s="76"/>
      <c r="E75" s="76"/>
      <c r="F75" s="76"/>
      <c r="G75" s="76"/>
      <c r="H75" s="76"/>
      <c r="I75" s="76"/>
      <c r="J75" s="76"/>
      <c r="K75" s="76"/>
      <c r="L75" s="76"/>
      <c r="M75" s="94"/>
      <c r="N75" s="76"/>
      <c r="O75" s="76"/>
      <c r="P75" s="76"/>
      <c r="Q75" s="94"/>
      <c r="R75" s="76"/>
      <c r="S75" s="76"/>
      <c r="T75" s="76"/>
      <c r="U75" s="94"/>
      <c r="V75" s="76"/>
      <c r="W75" s="76"/>
      <c r="X75" s="76"/>
      <c r="Y75" s="94"/>
      <c r="Z75" s="76"/>
      <c r="AA75" s="76"/>
      <c r="AB75" s="76"/>
      <c r="AC75" s="94"/>
      <c r="AD75" s="76"/>
      <c r="AE75" s="76"/>
      <c r="AF75" s="76"/>
      <c r="AG75" s="76"/>
      <c r="AH75" s="76"/>
      <c r="AI75" s="76"/>
      <c r="AJ75" s="94"/>
      <c r="AK75" s="94"/>
    </row>
    <row r="76" spans="4:37" x14ac:dyDescent="0.25">
      <c r="D76" s="76"/>
      <c r="E76" s="76"/>
      <c r="F76" s="76"/>
      <c r="G76" s="76"/>
      <c r="H76" s="76"/>
      <c r="I76" s="76"/>
      <c r="J76" s="76"/>
      <c r="K76" s="76"/>
      <c r="L76" s="76"/>
      <c r="M76" s="94"/>
      <c r="N76" s="76"/>
      <c r="O76" s="76"/>
      <c r="P76" s="76"/>
      <c r="Q76" s="94"/>
      <c r="R76" s="76"/>
      <c r="S76" s="76"/>
      <c r="T76" s="76"/>
      <c r="U76" s="94"/>
      <c r="V76" s="76"/>
      <c r="W76" s="76"/>
      <c r="X76" s="76"/>
      <c r="Y76" s="94"/>
      <c r="Z76" s="76"/>
      <c r="AA76" s="76"/>
      <c r="AB76" s="76"/>
      <c r="AC76" s="94"/>
      <c r="AD76" s="76"/>
      <c r="AE76" s="76"/>
      <c r="AF76" s="76"/>
      <c r="AG76" s="76"/>
      <c r="AH76" s="76"/>
      <c r="AI76" s="76"/>
      <c r="AJ76" s="94"/>
      <c r="AK76" s="94"/>
    </row>
    <row r="77" spans="4:37" x14ac:dyDescent="0.25">
      <c r="D77" s="76"/>
      <c r="E77" s="76"/>
      <c r="F77" s="76"/>
      <c r="G77" s="76"/>
      <c r="H77" s="76"/>
      <c r="I77" s="76"/>
      <c r="J77" s="76"/>
      <c r="K77" s="76"/>
      <c r="L77" s="76"/>
      <c r="M77" s="94"/>
      <c r="N77" s="76"/>
      <c r="O77" s="76"/>
      <c r="P77" s="76"/>
      <c r="Q77" s="94"/>
      <c r="R77" s="76"/>
      <c r="S77" s="76"/>
      <c r="T77" s="76"/>
      <c r="U77" s="94"/>
      <c r="V77" s="76"/>
      <c r="W77" s="76"/>
      <c r="X77" s="76"/>
      <c r="Y77" s="94"/>
      <c r="Z77" s="76"/>
      <c r="AA77" s="76"/>
      <c r="AB77" s="76"/>
      <c r="AC77" s="94"/>
      <c r="AD77" s="76"/>
      <c r="AE77" s="76"/>
      <c r="AF77" s="76"/>
      <c r="AG77" s="76"/>
      <c r="AH77" s="76"/>
      <c r="AI77" s="76"/>
      <c r="AJ77" s="94"/>
      <c r="AK77" s="94"/>
    </row>
    <row r="78" spans="4:37" x14ac:dyDescent="0.25">
      <c r="D78" s="76"/>
      <c r="E78" s="76"/>
      <c r="F78" s="76"/>
      <c r="G78" s="76"/>
      <c r="H78" s="76"/>
      <c r="I78" s="76"/>
      <c r="J78" s="76"/>
      <c r="K78" s="76"/>
      <c r="L78" s="76"/>
      <c r="M78" s="94"/>
      <c r="N78" s="76"/>
      <c r="O78" s="76"/>
      <c r="P78" s="76"/>
      <c r="Q78" s="94"/>
      <c r="R78" s="76"/>
      <c r="S78" s="76"/>
      <c r="T78" s="76"/>
      <c r="U78" s="94"/>
      <c r="V78" s="76"/>
      <c r="W78" s="76"/>
      <c r="X78" s="76"/>
      <c r="Y78" s="94"/>
      <c r="Z78" s="76"/>
      <c r="AA78" s="76"/>
      <c r="AB78" s="76"/>
      <c r="AC78" s="94"/>
      <c r="AD78" s="76"/>
      <c r="AE78" s="76"/>
      <c r="AF78" s="76"/>
      <c r="AG78" s="76"/>
      <c r="AH78" s="76"/>
      <c r="AI78" s="76"/>
      <c r="AJ78" s="94"/>
      <c r="AK78" s="94"/>
    </row>
    <row r="79" spans="4:37" x14ac:dyDescent="0.25">
      <c r="D79" s="76"/>
      <c r="E79" s="76"/>
      <c r="F79" s="76"/>
      <c r="G79" s="76"/>
      <c r="H79" s="76"/>
      <c r="I79" s="76"/>
      <c r="J79" s="76"/>
      <c r="K79" s="76"/>
      <c r="L79" s="76"/>
      <c r="M79" s="94"/>
      <c r="N79" s="76"/>
      <c r="O79" s="76"/>
      <c r="P79" s="76"/>
      <c r="Q79" s="94"/>
      <c r="R79" s="76"/>
      <c r="S79" s="76"/>
      <c r="T79" s="76"/>
      <c r="U79" s="94"/>
      <c r="V79" s="76"/>
      <c r="W79" s="76"/>
      <c r="X79" s="76"/>
      <c r="Y79" s="94"/>
      <c r="Z79" s="76"/>
      <c r="AA79" s="76"/>
      <c r="AB79" s="76"/>
      <c r="AC79" s="94"/>
      <c r="AD79" s="76"/>
      <c r="AE79" s="76"/>
      <c r="AF79" s="76"/>
      <c r="AG79" s="76"/>
      <c r="AH79" s="76"/>
      <c r="AI79" s="76"/>
      <c r="AJ79" s="94"/>
      <c r="AK79" s="94"/>
    </row>
    <row r="80" spans="4:37" x14ac:dyDescent="0.25">
      <c r="D80" s="76"/>
      <c r="E80" s="76"/>
      <c r="F80" s="76"/>
      <c r="G80" s="76"/>
      <c r="H80" s="76"/>
      <c r="I80" s="76"/>
      <c r="J80" s="76"/>
      <c r="K80" s="76"/>
      <c r="L80" s="76"/>
      <c r="M80" s="94"/>
      <c r="N80" s="76"/>
      <c r="O80" s="76"/>
      <c r="P80" s="76"/>
      <c r="Q80" s="94"/>
      <c r="R80" s="76"/>
      <c r="S80" s="76"/>
      <c r="T80" s="76"/>
      <c r="U80" s="94"/>
      <c r="V80" s="76"/>
      <c r="W80" s="76"/>
      <c r="X80" s="76"/>
      <c r="Y80" s="94"/>
      <c r="Z80" s="76"/>
      <c r="AA80" s="76"/>
      <c r="AB80" s="76"/>
      <c r="AC80" s="94"/>
      <c r="AD80" s="76"/>
      <c r="AE80" s="76"/>
      <c r="AF80" s="76"/>
      <c r="AG80" s="76"/>
      <c r="AH80" s="76"/>
      <c r="AI80" s="76"/>
      <c r="AJ80" s="94"/>
      <c r="AK80" s="94"/>
    </row>
    <row r="81" spans="4:37" x14ac:dyDescent="0.25">
      <c r="D81" s="76"/>
      <c r="E81" s="76"/>
      <c r="F81" s="76"/>
      <c r="G81" s="76"/>
      <c r="H81" s="76"/>
      <c r="I81" s="76"/>
      <c r="J81" s="76"/>
      <c r="K81" s="76"/>
      <c r="L81" s="76"/>
      <c r="M81" s="94"/>
      <c r="N81" s="76"/>
      <c r="O81" s="76"/>
      <c r="P81" s="76"/>
      <c r="Q81" s="94"/>
      <c r="R81" s="76"/>
      <c r="S81" s="76"/>
      <c r="T81" s="76"/>
      <c r="U81" s="94"/>
      <c r="V81" s="76"/>
      <c r="W81" s="76"/>
      <c r="X81" s="76"/>
      <c r="Y81" s="94"/>
      <c r="Z81" s="76"/>
      <c r="AA81" s="76"/>
      <c r="AB81" s="76"/>
      <c r="AC81" s="94"/>
      <c r="AD81" s="76"/>
      <c r="AE81" s="76"/>
      <c r="AF81" s="76"/>
      <c r="AG81" s="76"/>
      <c r="AH81" s="76"/>
      <c r="AI81" s="76"/>
      <c r="AJ81" s="94"/>
      <c r="AK81" s="94"/>
    </row>
  </sheetData>
  <mergeCells count="10">
    <mergeCell ref="V4:Y4"/>
    <mergeCell ref="Z4:AC4"/>
    <mergeCell ref="AD4:AJ4"/>
    <mergeCell ref="B2:AK2"/>
    <mergeCell ref="B3:AK3"/>
    <mergeCell ref="D4:F4"/>
    <mergeCell ref="G4:I4"/>
    <mergeCell ref="J4:M4"/>
    <mergeCell ref="N4:Q4"/>
    <mergeCell ref="R4:U4"/>
  </mergeCells>
  <printOptions horizontalCentered="1"/>
  <pageMargins left="0.05" right="0.05" top="0.59055118110236204" bottom="0.59055118110236204" header="0.31496062992126" footer="0.31496062992126"/>
  <pageSetup paperSize="9" scale="40" orientation="landscape" r:id="rId1"/>
  <rowBreaks count="1" manualBreakCount="1">
    <brk id="28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K81"/>
  <sheetViews>
    <sheetView showGridLines="0" workbookViewId="0">
      <selection activeCell="AJ9" sqref="AJ9:AK81"/>
    </sheetView>
  </sheetViews>
  <sheetFormatPr defaultRowHeight="12.5" x14ac:dyDescent="0.25"/>
  <cols>
    <col min="1" max="1" width="4.1796875" bestFit="1" customWidth="1"/>
    <col min="2" max="2" width="24" bestFit="1" customWidth="1"/>
    <col min="3" max="3" width="7.1796875" bestFit="1" customWidth="1"/>
    <col min="4" max="6" width="12.54296875" bestFit="1" customWidth="1"/>
    <col min="7" max="9" width="12.54296875" hidden="1" customWidth="1"/>
    <col min="10" max="12" width="12.54296875" bestFit="1" customWidth="1"/>
    <col min="13" max="13" width="14.1796875" bestFit="1" customWidth="1"/>
    <col min="14" max="16" width="12.54296875" bestFit="1" customWidth="1"/>
    <col min="17" max="17" width="14.1796875" bestFit="1" customWidth="1"/>
    <col min="18" max="25" width="12.54296875" hidden="1" customWidth="1"/>
    <col min="26" max="28" width="12.54296875" bestFit="1" customWidth="1"/>
    <col min="29" max="29" width="14.1796875" bestFit="1" customWidth="1"/>
    <col min="30" max="35" width="12.54296875" hidden="1" customWidth="1"/>
    <col min="36" max="36" width="14.1796875" hidden="1" customWidth="1"/>
    <col min="37" max="37" width="12.54296875" bestFit="1" customWidth="1"/>
  </cols>
  <sheetData>
    <row r="1" spans="1:37" ht="14.5" customHeight="1" x14ac:dyDescent="0.3">
      <c r="A1" s="1"/>
    </row>
    <row r="2" spans="1:37" ht="15.65" customHeight="1" x14ac:dyDescent="0.35">
      <c r="A2" s="2" t="s">
        <v>0</v>
      </c>
      <c r="B2" s="128" t="s">
        <v>42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9"/>
      <c r="AA2" s="129"/>
      <c r="AB2" s="129"/>
      <c r="AC2" s="129"/>
      <c r="AD2" s="129"/>
      <c r="AE2" s="129"/>
      <c r="AF2" s="129"/>
      <c r="AG2" s="129"/>
      <c r="AH2" s="129"/>
      <c r="AI2" s="129"/>
      <c r="AJ2" s="129"/>
      <c r="AK2" s="129"/>
    </row>
    <row r="3" spans="1:37" ht="14" x14ac:dyDescent="0.3">
      <c r="A3" s="1" t="s">
        <v>0</v>
      </c>
      <c r="B3" s="130" t="s">
        <v>2</v>
      </c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30"/>
      <c r="W3" s="130"/>
      <c r="X3" s="130"/>
      <c r="Y3" s="130"/>
      <c r="Z3" s="130"/>
      <c r="AA3" s="130"/>
      <c r="AB3" s="130"/>
      <c r="AC3" s="130"/>
      <c r="AD3" s="130"/>
      <c r="AE3" s="130"/>
      <c r="AF3" s="130"/>
      <c r="AG3" s="130"/>
      <c r="AH3" s="130"/>
      <c r="AI3" s="130"/>
      <c r="AJ3" s="130"/>
      <c r="AK3" s="130"/>
    </row>
    <row r="4" spans="1:37" ht="14.5" customHeight="1" x14ac:dyDescent="0.3">
      <c r="A4" s="3" t="s">
        <v>0</v>
      </c>
      <c r="B4" s="4" t="s">
        <v>0</v>
      </c>
      <c r="C4" s="5" t="s">
        <v>0</v>
      </c>
      <c r="D4" s="120" t="s">
        <v>3</v>
      </c>
      <c r="E4" s="120"/>
      <c r="F4" s="120"/>
      <c r="G4" s="120" t="s">
        <v>4</v>
      </c>
      <c r="H4" s="120"/>
      <c r="I4" s="120"/>
      <c r="J4" s="121" t="s">
        <v>5</v>
      </c>
      <c r="K4" s="122"/>
      <c r="L4" s="122"/>
      <c r="M4" s="123"/>
      <c r="N4" s="121" t="s">
        <v>6</v>
      </c>
      <c r="O4" s="124"/>
      <c r="P4" s="124"/>
      <c r="Q4" s="125"/>
      <c r="R4" s="121" t="s">
        <v>7</v>
      </c>
      <c r="S4" s="124"/>
      <c r="T4" s="124"/>
      <c r="U4" s="125"/>
      <c r="V4" s="121" t="s">
        <v>8</v>
      </c>
      <c r="W4" s="126"/>
      <c r="X4" s="126"/>
      <c r="Y4" s="127"/>
      <c r="Z4" s="121" t="s">
        <v>9</v>
      </c>
      <c r="AA4" s="122"/>
      <c r="AB4" s="122"/>
      <c r="AC4" s="123"/>
      <c r="AD4" s="121" t="s">
        <v>10</v>
      </c>
      <c r="AE4" s="122"/>
      <c r="AF4" s="122"/>
      <c r="AG4" s="122"/>
      <c r="AH4" s="122"/>
      <c r="AI4" s="122"/>
      <c r="AJ4" s="123"/>
      <c r="AK4" s="6"/>
    </row>
    <row r="5" spans="1:37" ht="43.15" customHeight="1" x14ac:dyDescent="0.3">
      <c r="A5" s="8" t="s">
        <v>0</v>
      </c>
      <c r="B5" s="9" t="s">
        <v>11</v>
      </c>
      <c r="C5" s="10" t="s">
        <v>12</v>
      </c>
      <c r="D5" s="11" t="s">
        <v>13</v>
      </c>
      <c r="E5" s="12" t="s">
        <v>14</v>
      </c>
      <c r="F5" s="13" t="s">
        <v>15</v>
      </c>
      <c r="G5" s="11" t="s">
        <v>13</v>
      </c>
      <c r="H5" s="12" t="s">
        <v>14</v>
      </c>
      <c r="I5" s="13" t="s">
        <v>15</v>
      </c>
      <c r="J5" s="11" t="s">
        <v>13</v>
      </c>
      <c r="K5" s="12" t="s">
        <v>14</v>
      </c>
      <c r="L5" s="12" t="s">
        <v>15</v>
      </c>
      <c r="M5" s="13" t="s">
        <v>16</v>
      </c>
      <c r="N5" s="11" t="s">
        <v>13</v>
      </c>
      <c r="O5" s="12" t="s">
        <v>14</v>
      </c>
      <c r="P5" s="14" t="s">
        <v>15</v>
      </c>
      <c r="Q5" s="15" t="s">
        <v>17</v>
      </c>
      <c r="R5" s="12" t="s">
        <v>13</v>
      </c>
      <c r="S5" s="12" t="s">
        <v>14</v>
      </c>
      <c r="T5" s="14" t="s">
        <v>15</v>
      </c>
      <c r="U5" s="15" t="s">
        <v>18</v>
      </c>
      <c r="V5" s="12" t="s">
        <v>13</v>
      </c>
      <c r="W5" s="12" t="s">
        <v>14</v>
      </c>
      <c r="X5" s="14" t="s">
        <v>15</v>
      </c>
      <c r="Y5" s="15" t="s">
        <v>19</v>
      </c>
      <c r="Z5" s="11" t="s">
        <v>13</v>
      </c>
      <c r="AA5" s="12" t="s">
        <v>14</v>
      </c>
      <c r="AB5" s="12" t="s">
        <v>15</v>
      </c>
      <c r="AC5" s="13" t="s">
        <v>20</v>
      </c>
      <c r="AD5" s="11" t="s">
        <v>13</v>
      </c>
      <c r="AE5" s="12" t="s">
        <v>14</v>
      </c>
      <c r="AF5" s="12" t="s">
        <v>15</v>
      </c>
      <c r="AG5" s="12" t="s">
        <v>0</v>
      </c>
      <c r="AH5" s="12" t="s">
        <v>0</v>
      </c>
      <c r="AI5" s="12" t="s">
        <v>0</v>
      </c>
      <c r="AJ5" s="16" t="s">
        <v>20</v>
      </c>
      <c r="AK5" s="17" t="s">
        <v>21</v>
      </c>
    </row>
    <row r="6" spans="1:37" ht="14.5" customHeight="1" x14ac:dyDescent="0.25">
      <c r="A6" s="46"/>
      <c r="B6" s="47"/>
      <c r="C6" s="48"/>
      <c r="D6" s="49"/>
      <c r="E6" s="50"/>
      <c r="F6" s="51"/>
      <c r="G6" s="49"/>
      <c r="H6" s="50"/>
      <c r="I6" s="51"/>
      <c r="J6" s="49"/>
      <c r="K6" s="50"/>
      <c r="L6" s="50"/>
      <c r="M6" s="51"/>
      <c r="N6" s="49"/>
      <c r="O6" s="50"/>
      <c r="P6" s="50"/>
      <c r="Q6" s="51"/>
      <c r="R6" s="49"/>
      <c r="S6" s="50"/>
      <c r="T6" s="50"/>
      <c r="U6" s="51"/>
      <c r="V6" s="49"/>
      <c r="W6" s="50"/>
      <c r="X6" s="50"/>
      <c r="Y6" s="51"/>
      <c r="Z6" s="49"/>
      <c r="AA6" s="50"/>
      <c r="AB6" s="50"/>
      <c r="AC6" s="51"/>
      <c r="AD6" s="49"/>
      <c r="AE6" s="50"/>
      <c r="AF6" s="50"/>
      <c r="AG6" s="50"/>
      <c r="AH6" s="50"/>
      <c r="AI6" s="51"/>
      <c r="AJ6" s="49"/>
      <c r="AK6" s="52"/>
    </row>
    <row r="7" spans="1:37" ht="14.5" customHeight="1" x14ac:dyDescent="0.3">
      <c r="A7" s="53" t="s">
        <v>0</v>
      </c>
      <c r="B7" s="54" t="s">
        <v>24</v>
      </c>
      <c r="C7" s="48"/>
      <c r="D7" s="49"/>
      <c r="E7" s="50"/>
      <c r="F7" s="51"/>
      <c r="G7" s="49"/>
      <c r="H7" s="50"/>
      <c r="I7" s="51"/>
      <c r="J7" s="49"/>
      <c r="K7" s="50"/>
      <c r="L7" s="50"/>
      <c r="M7" s="51"/>
      <c r="N7" s="49"/>
      <c r="O7" s="50"/>
      <c r="P7" s="50"/>
      <c r="Q7" s="51"/>
      <c r="R7" s="49"/>
      <c r="S7" s="50"/>
      <c r="T7" s="50"/>
      <c r="U7" s="51"/>
      <c r="V7" s="49"/>
      <c r="W7" s="50"/>
      <c r="X7" s="50"/>
      <c r="Y7" s="51"/>
      <c r="Z7" s="49"/>
      <c r="AA7" s="50"/>
      <c r="AB7" s="50"/>
      <c r="AC7" s="51"/>
      <c r="AD7" s="49"/>
      <c r="AE7" s="50"/>
      <c r="AF7" s="50"/>
      <c r="AG7" s="50"/>
      <c r="AH7" s="50"/>
      <c r="AI7" s="51"/>
      <c r="AJ7" s="49"/>
      <c r="AK7" s="52"/>
    </row>
    <row r="8" spans="1:37" ht="14.5" customHeight="1" x14ac:dyDescent="0.25">
      <c r="A8" s="46"/>
      <c r="B8" s="47"/>
      <c r="C8" s="48"/>
      <c r="D8" s="49"/>
      <c r="E8" s="50"/>
      <c r="F8" s="51"/>
      <c r="G8" s="49"/>
      <c r="H8" s="50"/>
      <c r="I8" s="51"/>
      <c r="J8" s="49"/>
      <c r="K8" s="50"/>
      <c r="L8" s="50"/>
      <c r="M8" s="51"/>
      <c r="N8" s="49"/>
      <c r="O8" s="50"/>
      <c r="P8" s="50"/>
      <c r="Q8" s="51"/>
      <c r="R8" s="49"/>
      <c r="S8" s="50"/>
      <c r="T8" s="50"/>
      <c r="U8" s="51"/>
      <c r="V8" s="49"/>
      <c r="W8" s="50"/>
      <c r="X8" s="50"/>
      <c r="Y8" s="51"/>
      <c r="Z8" s="49"/>
      <c r="AA8" s="50"/>
      <c r="AB8" s="50"/>
      <c r="AC8" s="51"/>
      <c r="AD8" s="49"/>
      <c r="AE8" s="50"/>
      <c r="AF8" s="50"/>
      <c r="AG8" s="50"/>
      <c r="AH8" s="50"/>
      <c r="AI8" s="51"/>
      <c r="AJ8" s="49"/>
      <c r="AK8" s="52"/>
    </row>
    <row r="9" spans="1:37" ht="13" x14ac:dyDescent="0.3">
      <c r="A9" s="55" t="s">
        <v>99</v>
      </c>
      <c r="B9" s="56" t="s">
        <v>44</v>
      </c>
      <c r="C9" s="57" t="s">
        <v>45</v>
      </c>
      <c r="D9" s="77">
        <v>10953568905</v>
      </c>
      <c r="E9" s="78">
        <v>1159708535</v>
      </c>
      <c r="F9" s="79">
        <f>$D9       +$E9</f>
        <v>12113277440</v>
      </c>
      <c r="G9" s="77">
        <v>11029398362</v>
      </c>
      <c r="H9" s="78">
        <v>1256224746</v>
      </c>
      <c r="I9" s="79">
        <f>$G9       +$H9</f>
        <v>12285623108</v>
      </c>
      <c r="J9" s="77">
        <v>3064923077</v>
      </c>
      <c r="K9" s="78">
        <v>118909850</v>
      </c>
      <c r="L9" s="78">
        <f>$J9       +$K9</f>
        <v>3183832927</v>
      </c>
      <c r="M9" s="95">
        <f>IF(($F9       =0),0,($L9       /$F9       ))</f>
        <v>0.26283827335502685</v>
      </c>
      <c r="N9" s="77">
        <v>2848808606</v>
      </c>
      <c r="O9" s="78">
        <v>374188417</v>
      </c>
      <c r="P9" s="78">
        <f>$N9       +$O9</f>
        <v>3222997023</v>
      </c>
      <c r="Q9" s="95">
        <f>IF(($F9       =0),0,($P9       /$F9       ))</f>
        <v>0.26607142773409476</v>
      </c>
      <c r="R9" s="77">
        <v>0</v>
      </c>
      <c r="S9" s="78">
        <v>0</v>
      </c>
      <c r="T9" s="78">
        <f>$R9       +$S9</f>
        <v>0</v>
      </c>
      <c r="U9" s="95">
        <f>IF(($I9       =0),0,($T9       /$I9       ))</f>
        <v>0</v>
      </c>
      <c r="V9" s="77">
        <v>0</v>
      </c>
      <c r="W9" s="78">
        <v>0</v>
      </c>
      <c r="X9" s="78">
        <f>$V9       +$W9</f>
        <v>0</v>
      </c>
      <c r="Y9" s="95">
        <f>IF(($I9       =0),0,($X9       /$I9       ))</f>
        <v>0</v>
      </c>
      <c r="Z9" s="77">
        <f>$J9       +$N9</f>
        <v>5913731683</v>
      </c>
      <c r="AA9" s="78">
        <f>$K9       +$O9</f>
        <v>493098267</v>
      </c>
      <c r="AB9" s="78">
        <f>$Z9       +$AA9</f>
        <v>6406829950</v>
      </c>
      <c r="AC9" s="95">
        <f>IF(($F9       =0),0,($AB9       /$F9       ))</f>
        <v>0.52890970108912161</v>
      </c>
      <c r="AD9" s="77">
        <v>2458745008</v>
      </c>
      <c r="AE9" s="78">
        <v>312929359</v>
      </c>
      <c r="AF9" s="78">
        <f>$AD9       +$AE9</f>
        <v>2771674367</v>
      </c>
      <c r="AG9" s="78">
        <v>11365926102</v>
      </c>
      <c r="AH9" s="78">
        <v>11727941372</v>
      </c>
      <c r="AI9" s="79">
        <v>5786020937</v>
      </c>
      <c r="AJ9" s="114">
        <f>IF(($AG9       =0),0,($AI9       /$AG9       ))</f>
        <v>0.5090672669411308</v>
      </c>
      <c r="AK9" s="115">
        <f>IF(($AF9       =0),0,(($P9       /$AF9       )-1))</f>
        <v>0.16283393943152924</v>
      </c>
    </row>
    <row r="10" spans="1:37" ht="13" x14ac:dyDescent="0.3">
      <c r="A10" s="55" t="s">
        <v>99</v>
      </c>
      <c r="B10" s="56" t="s">
        <v>56</v>
      </c>
      <c r="C10" s="57" t="s">
        <v>57</v>
      </c>
      <c r="D10" s="77">
        <v>19555749200</v>
      </c>
      <c r="E10" s="78">
        <v>2091286000</v>
      </c>
      <c r="F10" s="79">
        <f t="shared" ref="F10:F55" si="0">$D10      +$E10</f>
        <v>21647035200</v>
      </c>
      <c r="G10" s="77">
        <v>19555749200</v>
      </c>
      <c r="H10" s="78">
        <v>2091286000</v>
      </c>
      <c r="I10" s="79">
        <f t="shared" ref="I10:I55" si="1">$G10      +$H10</f>
        <v>21647035200</v>
      </c>
      <c r="J10" s="77">
        <v>7018760036</v>
      </c>
      <c r="K10" s="78">
        <v>84255285</v>
      </c>
      <c r="L10" s="78">
        <f t="shared" ref="L10:L55" si="2">$J10      +$K10</f>
        <v>7103015321</v>
      </c>
      <c r="M10" s="95">
        <f t="shared" ref="M10:M55" si="3">IF(($F10      =0),0,($L10      /$F10      ))</f>
        <v>0.32812878324325911</v>
      </c>
      <c r="N10" s="77">
        <v>0</v>
      </c>
      <c r="O10" s="78">
        <v>0</v>
      </c>
      <c r="P10" s="78">
        <f t="shared" ref="P10:P55" si="4">$N10      +$O10</f>
        <v>0</v>
      </c>
      <c r="Q10" s="95">
        <f t="shared" ref="Q10:Q55" si="5">IF(($F10      =0),0,($P10      /$F10      ))</f>
        <v>0</v>
      </c>
      <c r="R10" s="77">
        <v>0</v>
      </c>
      <c r="S10" s="78">
        <v>0</v>
      </c>
      <c r="T10" s="78">
        <f t="shared" ref="T10:T55" si="6">$R10      +$S10</f>
        <v>0</v>
      </c>
      <c r="U10" s="95">
        <f t="shared" ref="U10:U55" si="7">IF(($I10      =0),0,($T10      /$I10      ))</f>
        <v>0</v>
      </c>
      <c r="V10" s="77">
        <v>0</v>
      </c>
      <c r="W10" s="78">
        <v>0</v>
      </c>
      <c r="X10" s="78">
        <f t="shared" ref="X10:X55" si="8">$V10      +$W10</f>
        <v>0</v>
      </c>
      <c r="Y10" s="95">
        <f t="shared" ref="Y10:Y55" si="9">IF(($I10      =0),0,($X10      /$I10      ))</f>
        <v>0</v>
      </c>
      <c r="Z10" s="77">
        <f t="shared" ref="Z10:Z55" si="10">$J10      +$N10</f>
        <v>7018760036</v>
      </c>
      <c r="AA10" s="78">
        <f t="shared" ref="AA10:AA55" si="11">$K10      +$O10</f>
        <v>84255285</v>
      </c>
      <c r="AB10" s="78">
        <f t="shared" ref="AB10:AB55" si="12">$Z10      +$AA10</f>
        <v>7103015321</v>
      </c>
      <c r="AC10" s="95">
        <f t="shared" ref="AC10:AC55" si="13">IF(($F10      =0),0,($AB10      /$F10      ))</f>
        <v>0.32812878324325911</v>
      </c>
      <c r="AD10" s="77">
        <v>3549277089</v>
      </c>
      <c r="AE10" s="78">
        <v>316078011</v>
      </c>
      <c r="AF10" s="78">
        <f t="shared" ref="AF10:AF55" si="14">$AD10      +$AE10</f>
        <v>3865355100</v>
      </c>
      <c r="AG10" s="78">
        <v>20026347580</v>
      </c>
      <c r="AH10" s="78">
        <v>19829049895</v>
      </c>
      <c r="AI10" s="79">
        <v>11005911420</v>
      </c>
      <c r="AJ10" s="114">
        <f t="shared" ref="AJ10:AJ55" si="15">IF(($AG10      =0),0,($AI10      /$AG10      ))</f>
        <v>0.54957157694553505</v>
      </c>
      <c r="AK10" s="115">
        <f t="shared" ref="AK10:AK55" si="16">IF(($AF10      =0),0,(($P10      /$AF10      )-1))</f>
        <v>-1</v>
      </c>
    </row>
    <row r="11" spans="1:37" ht="14" x14ac:dyDescent="0.3">
      <c r="A11" s="58" t="s">
        <v>0</v>
      </c>
      <c r="B11" s="59" t="s">
        <v>100</v>
      </c>
      <c r="C11" s="60" t="s">
        <v>0</v>
      </c>
      <c r="D11" s="80">
        <f>SUM(D9:D10)</f>
        <v>30509318105</v>
      </c>
      <c r="E11" s="81">
        <f>SUM(E9:E10)</f>
        <v>3250994535</v>
      </c>
      <c r="F11" s="82">
        <f t="shared" si="0"/>
        <v>33760312640</v>
      </c>
      <c r="G11" s="80">
        <f>SUM(G9:G10)</f>
        <v>30585147562</v>
      </c>
      <c r="H11" s="81">
        <f>SUM(H9:H10)</f>
        <v>3347510746</v>
      </c>
      <c r="I11" s="82">
        <f t="shared" si="1"/>
        <v>33932658308</v>
      </c>
      <c r="J11" s="80">
        <f>SUM(J9:J10)</f>
        <v>10083683113</v>
      </c>
      <c r="K11" s="81">
        <f>SUM(K9:K10)</f>
        <v>203165135</v>
      </c>
      <c r="L11" s="81">
        <f t="shared" si="2"/>
        <v>10286848248</v>
      </c>
      <c r="M11" s="96">
        <f t="shared" si="3"/>
        <v>0.304702398869728</v>
      </c>
      <c r="N11" s="80">
        <f>SUM(N9:N10)</f>
        <v>2848808606</v>
      </c>
      <c r="O11" s="81">
        <f>SUM(O9:O10)</f>
        <v>374188417</v>
      </c>
      <c r="P11" s="81">
        <f t="shared" si="4"/>
        <v>3222997023</v>
      </c>
      <c r="Q11" s="96">
        <f t="shared" si="5"/>
        <v>9.5467037209285746E-2</v>
      </c>
      <c r="R11" s="80">
        <f>SUM(R9:R10)</f>
        <v>0</v>
      </c>
      <c r="S11" s="81">
        <f>SUM(S9:S10)</f>
        <v>0</v>
      </c>
      <c r="T11" s="81">
        <f t="shared" si="6"/>
        <v>0</v>
      </c>
      <c r="U11" s="96">
        <f t="shared" si="7"/>
        <v>0</v>
      </c>
      <c r="V11" s="80">
        <f>SUM(V9:V10)</f>
        <v>0</v>
      </c>
      <c r="W11" s="81">
        <f>SUM(W9:W10)</f>
        <v>0</v>
      </c>
      <c r="X11" s="81">
        <f t="shared" si="8"/>
        <v>0</v>
      </c>
      <c r="Y11" s="96">
        <f t="shared" si="9"/>
        <v>0</v>
      </c>
      <c r="Z11" s="80">
        <f t="shared" si="10"/>
        <v>12932491719</v>
      </c>
      <c r="AA11" s="81">
        <f t="shared" si="11"/>
        <v>577353552</v>
      </c>
      <c r="AB11" s="81">
        <f t="shared" si="12"/>
        <v>13509845271</v>
      </c>
      <c r="AC11" s="96">
        <f t="shared" si="13"/>
        <v>0.40016943607901373</v>
      </c>
      <c r="AD11" s="80">
        <f>SUM(AD9:AD10)</f>
        <v>6008022097</v>
      </c>
      <c r="AE11" s="81">
        <f>SUM(AE9:AE10)</f>
        <v>629007370</v>
      </c>
      <c r="AF11" s="81">
        <f t="shared" si="14"/>
        <v>6637029467</v>
      </c>
      <c r="AG11" s="81">
        <f>SUM(AG9:AG10)</f>
        <v>31392273682</v>
      </c>
      <c r="AH11" s="81">
        <f>SUM(AH9:AH10)</f>
        <v>31556991267</v>
      </c>
      <c r="AI11" s="82">
        <f>SUM(AI9:AI10)</f>
        <v>16791932357</v>
      </c>
      <c r="AJ11" s="116">
        <f t="shared" si="15"/>
        <v>0.53490653550935108</v>
      </c>
      <c r="AK11" s="117">
        <f t="shared" si="16"/>
        <v>-0.51439163574230373</v>
      </c>
    </row>
    <row r="12" spans="1:37" ht="13" x14ac:dyDescent="0.3">
      <c r="A12" s="55" t="s">
        <v>101</v>
      </c>
      <c r="B12" s="56" t="s">
        <v>102</v>
      </c>
      <c r="C12" s="57" t="s">
        <v>103</v>
      </c>
      <c r="D12" s="77">
        <v>619287006</v>
      </c>
      <c r="E12" s="78">
        <v>112867059</v>
      </c>
      <c r="F12" s="79">
        <f t="shared" si="0"/>
        <v>732154065</v>
      </c>
      <c r="G12" s="77">
        <v>619287006</v>
      </c>
      <c r="H12" s="78">
        <v>112867059</v>
      </c>
      <c r="I12" s="79">
        <f t="shared" si="1"/>
        <v>732154065</v>
      </c>
      <c r="J12" s="77">
        <v>212247280</v>
      </c>
      <c r="K12" s="78">
        <v>38596574</v>
      </c>
      <c r="L12" s="78">
        <f t="shared" si="2"/>
        <v>250843854</v>
      </c>
      <c r="M12" s="95">
        <f t="shared" si="3"/>
        <v>0.34261075092166565</v>
      </c>
      <c r="N12" s="77">
        <v>92951875</v>
      </c>
      <c r="O12" s="78">
        <v>11464752</v>
      </c>
      <c r="P12" s="78">
        <f t="shared" si="4"/>
        <v>104416627</v>
      </c>
      <c r="Q12" s="95">
        <f t="shared" si="5"/>
        <v>0.14261564879790703</v>
      </c>
      <c r="R12" s="77">
        <v>0</v>
      </c>
      <c r="S12" s="78">
        <v>0</v>
      </c>
      <c r="T12" s="78">
        <f t="shared" si="6"/>
        <v>0</v>
      </c>
      <c r="U12" s="95">
        <f t="shared" si="7"/>
        <v>0</v>
      </c>
      <c r="V12" s="77">
        <v>0</v>
      </c>
      <c r="W12" s="78">
        <v>0</v>
      </c>
      <c r="X12" s="78">
        <f t="shared" si="8"/>
        <v>0</v>
      </c>
      <c r="Y12" s="95">
        <f t="shared" si="9"/>
        <v>0</v>
      </c>
      <c r="Z12" s="77">
        <f t="shared" si="10"/>
        <v>305199155</v>
      </c>
      <c r="AA12" s="78">
        <f t="shared" si="11"/>
        <v>50061326</v>
      </c>
      <c r="AB12" s="78">
        <f t="shared" si="12"/>
        <v>355260481</v>
      </c>
      <c r="AC12" s="95">
        <f t="shared" si="13"/>
        <v>0.48522639971957271</v>
      </c>
      <c r="AD12" s="77">
        <v>125341904</v>
      </c>
      <c r="AE12" s="78">
        <v>20910326</v>
      </c>
      <c r="AF12" s="78">
        <f t="shared" si="14"/>
        <v>146252230</v>
      </c>
      <c r="AG12" s="78">
        <v>641162285</v>
      </c>
      <c r="AH12" s="78">
        <v>617818177</v>
      </c>
      <c r="AI12" s="79">
        <v>353906878</v>
      </c>
      <c r="AJ12" s="114">
        <f t="shared" si="15"/>
        <v>0.55197706770915256</v>
      </c>
      <c r="AK12" s="115">
        <f t="shared" si="16"/>
        <v>-0.28605104346101251</v>
      </c>
    </row>
    <row r="13" spans="1:37" ht="13" x14ac:dyDescent="0.3">
      <c r="A13" s="55" t="s">
        <v>101</v>
      </c>
      <c r="B13" s="56" t="s">
        <v>104</v>
      </c>
      <c r="C13" s="57" t="s">
        <v>105</v>
      </c>
      <c r="D13" s="77">
        <v>355676553</v>
      </c>
      <c r="E13" s="78">
        <v>58791930</v>
      </c>
      <c r="F13" s="79">
        <f t="shared" si="0"/>
        <v>414468483</v>
      </c>
      <c r="G13" s="77">
        <v>355863469</v>
      </c>
      <c r="H13" s="78">
        <v>71553727</v>
      </c>
      <c r="I13" s="79">
        <f t="shared" si="1"/>
        <v>427417196</v>
      </c>
      <c r="J13" s="77">
        <v>99840027</v>
      </c>
      <c r="K13" s="78">
        <v>11620150</v>
      </c>
      <c r="L13" s="78">
        <f t="shared" si="2"/>
        <v>111460177</v>
      </c>
      <c r="M13" s="95">
        <f t="shared" si="3"/>
        <v>0.26892316683099882</v>
      </c>
      <c r="N13" s="77">
        <v>74413537</v>
      </c>
      <c r="O13" s="78">
        <v>14406437</v>
      </c>
      <c r="P13" s="78">
        <f t="shared" si="4"/>
        <v>88819974</v>
      </c>
      <c r="Q13" s="95">
        <f t="shared" si="5"/>
        <v>0.21429849950737992</v>
      </c>
      <c r="R13" s="77">
        <v>0</v>
      </c>
      <c r="S13" s="78">
        <v>0</v>
      </c>
      <c r="T13" s="78">
        <f t="shared" si="6"/>
        <v>0</v>
      </c>
      <c r="U13" s="95">
        <f t="shared" si="7"/>
        <v>0</v>
      </c>
      <c r="V13" s="77">
        <v>0</v>
      </c>
      <c r="W13" s="78">
        <v>0</v>
      </c>
      <c r="X13" s="78">
        <f t="shared" si="8"/>
        <v>0</v>
      </c>
      <c r="Y13" s="95">
        <f t="shared" si="9"/>
        <v>0</v>
      </c>
      <c r="Z13" s="77">
        <f t="shared" si="10"/>
        <v>174253564</v>
      </c>
      <c r="AA13" s="78">
        <f t="shared" si="11"/>
        <v>26026587</v>
      </c>
      <c r="AB13" s="78">
        <f t="shared" si="12"/>
        <v>200280151</v>
      </c>
      <c r="AC13" s="95">
        <f t="shared" si="13"/>
        <v>0.48322166633837876</v>
      </c>
      <c r="AD13" s="77">
        <v>75972885</v>
      </c>
      <c r="AE13" s="78">
        <v>4378866</v>
      </c>
      <c r="AF13" s="78">
        <f t="shared" si="14"/>
        <v>80351751</v>
      </c>
      <c r="AG13" s="78">
        <v>396936297</v>
      </c>
      <c r="AH13" s="78">
        <v>409844110</v>
      </c>
      <c r="AI13" s="79">
        <v>192100592</v>
      </c>
      <c r="AJ13" s="114">
        <f t="shared" si="15"/>
        <v>0.48395824078542254</v>
      </c>
      <c r="AK13" s="115">
        <f t="shared" si="16"/>
        <v>0.10538940215503212</v>
      </c>
    </row>
    <row r="14" spans="1:37" ht="13" x14ac:dyDescent="0.3">
      <c r="A14" s="55" t="s">
        <v>101</v>
      </c>
      <c r="B14" s="56" t="s">
        <v>106</v>
      </c>
      <c r="C14" s="57" t="s">
        <v>107</v>
      </c>
      <c r="D14" s="77">
        <v>916678877</v>
      </c>
      <c r="E14" s="78">
        <v>114399571</v>
      </c>
      <c r="F14" s="79">
        <f t="shared" si="0"/>
        <v>1031078448</v>
      </c>
      <c r="G14" s="77">
        <v>916678877</v>
      </c>
      <c r="H14" s="78">
        <v>114399571</v>
      </c>
      <c r="I14" s="79">
        <f t="shared" si="1"/>
        <v>1031078448</v>
      </c>
      <c r="J14" s="77">
        <v>282621397</v>
      </c>
      <c r="K14" s="78">
        <v>12940413</v>
      </c>
      <c r="L14" s="78">
        <f t="shared" si="2"/>
        <v>295561810</v>
      </c>
      <c r="M14" s="95">
        <f t="shared" si="3"/>
        <v>0.28665307724480726</v>
      </c>
      <c r="N14" s="77">
        <v>217321908</v>
      </c>
      <c r="O14" s="78">
        <v>11878595</v>
      </c>
      <c r="P14" s="78">
        <f t="shared" si="4"/>
        <v>229200503</v>
      </c>
      <c r="Q14" s="95">
        <f t="shared" si="5"/>
        <v>0.2222920122562779</v>
      </c>
      <c r="R14" s="77">
        <v>0</v>
      </c>
      <c r="S14" s="78">
        <v>0</v>
      </c>
      <c r="T14" s="78">
        <f t="shared" si="6"/>
        <v>0</v>
      </c>
      <c r="U14" s="95">
        <f t="shared" si="7"/>
        <v>0</v>
      </c>
      <c r="V14" s="77">
        <v>0</v>
      </c>
      <c r="W14" s="78">
        <v>0</v>
      </c>
      <c r="X14" s="78">
        <f t="shared" si="8"/>
        <v>0</v>
      </c>
      <c r="Y14" s="95">
        <f t="shared" si="9"/>
        <v>0</v>
      </c>
      <c r="Z14" s="77">
        <f t="shared" si="10"/>
        <v>499943305</v>
      </c>
      <c r="AA14" s="78">
        <f t="shared" si="11"/>
        <v>24819008</v>
      </c>
      <c r="AB14" s="78">
        <f t="shared" si="12"/>
        <v>524762313</v>
      </c>
      <c r="AC14" s="95">
        <f t="shared" si="13"/>
        <v>0.50894508950108519</v>
      </c>
      <c r="AD14" s="77">
        <v>210718215</v>
      </c>
      <c r="AE14" s="78">
        <v>15770330</v>
      </c>
      <c r="AF14" s="78">
        <f t="shared" si="14"/>
        <v>226488545</v>
      </c>
      <c r="AG14" s="78">
        <v>924439858</v>
      </c>
      <c r="AH14" s="78">
        <v>895979590</v>
      </c>
      <c r="AI14" s="79">
        <v>441108760</v>
      </c>
      <c r="AJ14" s="114">
        <f t="shared" si="15"/>
        <v>0.47716328561852206</v>
      </c>
      <c r="AK14" s="115">
        <f t="shared" si="16"/>
        <v>1.1973930072269212E-2</v>
      </c>
    </row>
    <row r="15" spans="1:37" ht="13" x14ac:dyDescent="0.3">
      <c r="A15" s="55" t="s">
        <v>101</v>
      </c>
      <c r="B15" s="56" t="s">
        <v>108</v>
      </c>
      <c r="C15" s="57" t="s">
        <v>109</v>
      </c>
      <c r="D15" s="77">
        <v>720093099</v>
      </c>
      <c r="E15" s="78">
        <v>158518240</v>
      </c>
      <c r="F15" s="79">
        <f t="shared" si="0"/>
        <v>878611339</v>
      </c>
      <c r="G15" s="77">
        <v>720093099</v>
      </c>
      <c r="H15" s="78">
        <v>158518240</v>
      </c>
      <c r="I15" s="79">
        <f t="shared" si="1"/>
        <v>878611339</v>
      </c>
      <c r="J15" s="77">
        <v>195760096</v>
      </c>
      <c r="K15" s="78">
        <v>49279733</v>
      </c>
      <c r="L15" s="78">
        <f t="shared" si="2"/>
        <v>245039829</v>
      </c>
      <c r="M15" s="95">
        <f t="shared" si="3"/>
        <v>0.27889445323901063</v>
      </c>
      <c r="N15" s="77">
        <v>173052731</v>
      </c>
      <c r="O15" s="78">
        <v>62157059</v>
      </c>
      <c r="P15" s="78">
        <f t="shared" si="4"/>
        <v>235209790</v>
      </c>
      <c r="Q15" s="95">
        <f t="shared" si="5"/>
        <v>0.26770629920131273</v>
      </c>
      <c r="R15" s="77">
        <v>0</v>
      </c>
      <c r="S15" s="78">
        <v>0</v>
      </c>
      <c r="T15" s="78">
        <f t="shared" si="6"/>
        <v>0</v>
      </c>
      <c r="U15" s="95">
        <f t="shared" si="7"/>
        <v>0</v>
      </c>
      <c r="V15" s="77">
        <v>0</v>
      </c>
      <c r="W15" s="78">
        <v>0</v>
      </c>
      <c r="X15" s="78">
        <f t="shared" si="8"/>
        <v>0</v>
      </c>
      <c r="Y15" s="95">
        <f t="shared" si="9"/>
        <v>0</v>
      </c>
      <c r="Z15" s="77">
        <f t="shared" si="10"/>
        <v>368812827</v>
      </c>
      <c r="AA15" s="78">
        <f t="shared" si="11"/>
        <v>111436792</v>
      </c>
      <c r="AB15" s="78">
        <f t="shared" si="12"/>
        <v>480249619</v>
      </c>
      <c r="AC15" s="95">
        <f t="shared" si="13"/>
        <v>0.54660075244032336</v>
      </c>
      <c r="AD15" s="77">
        <v>179217722</v>
      </c>
      <c r="AE15" s="78">
        <v>36206863</v>
      </c>
      <c r="AF15" s="78">
        <f t="shared" si="14"/>
        <v>215424585</v>
      </c>
      <c r="AG15" s="78">
        <v>819173992</v>
      </c>
      <c r="AH15" s="78">
        <v>944972915</v>
      </c>
      <c r="AI15" s="79">
        <v>454414073</v>
      </c>
      <c r="AJ15" s="114">
        <f t="shared" si="15"/>
        <v>0.55472229030435327</v>
      </c>
      <c r="AK15" s="115">
        <f t="shared" si="16"/>
        <v>9.1842836786711235E-2</v>
      </c>
    </row>
    <row r="16" spans="1:37" ht="13" x14ac:dyDescent="0.3">
      <c r="A16" s="55" t="s">
        <v>101</v>
      </c>
      <c r="B16" s="56" t="s">
        <v>110</v>
      </c>
      <c r="C16" s="57" t="s">
        <v>111</v>
      </c>
      <c r="D16" s="77">
        <v>284208361</v>
      </c>
      <c r="E16" s="78">
        <v>48093077</v>
      </c>
      <c r="F16" s="79">
        <f t="shared" si="0"/>
        <v>332301438</v>
      </c>
      <c r="G16" s="77">
        <v>284208361</v>
      </c>
      <c r="H16" s="78">
        <v>48093077</v>
      </c>
      <c r="I16" s="79">
        <f t="shared" si="1"/>
        <v>332301438</v>
      </c>
      <c r="J16" s="77">
        <v>105467647</v>
      </c>
      <c r="K16" s="78">
        <v>46512017</v>
      </c>
      <c r="L16" s="78">
        <f t="shared" si="2"/>
        <v>151979664</v>
      </c>
      <c r="M16" s="95">
        <f t="shared" si="3"/>
        <v>0.45735481890993201</v>
      </c>
      <c r="N16" s="77">
        <v>115692387</v>
      </c>
      <c r="O16" s="78">
        <v>16021088</v>
      </c>
      <c r="P16" s="78">
        <f t="shared" si="4"/>
        <v>131713475</v>
      </c>
      <c r="Q16" s="95">
        <f t="shared" si="5"/>
        <v>0.3963674541787568</v>
      </c>
      <c r="R16" s="77">
        <v>0</v>
      </c>
      <c r="S16" s="78">
        <v>0</v>
      </c>
      <c r="T16" s="78">
        <f t="shared" si="6"/>
        <v>0</v>
      </c>
      <c r="U16" s="95">
        <f t="shared" si="7"/>
        <v>0</v>
      </c>
      <c r="V16" s="77">
        <v>0</v>
      </c>
      <c r="W16" s="78">
        <v>0</v>
      </c>
      <c r="X16" s="78">
        <f t="shared" si="8"/>
        <v>0</v>
      </c>
      <c r="Y16" s="95">
        <f t="shared" si="9"/>
        <v>0</v>
      </c>
      <c r="Z16" s="77">
        <f t="shared" si="10"/>
        <v>221160034</v>
      </c>
      <c r="AA16" s="78">
        <f t="shared" si="11"/>
        <v>62533105</v>
      </c>
      <c r="AB16" s="78">
        <f t="shared" si="12"/>
        <v>283693139</v>
      </c>
      <c r="AC16" s="95">
        <f t="shared" si="13"/>
        <v>0.85372227308868887</v>
      </c>
      <c r="AD16" s="77">
        <v>26215691</v>
      </c>
      <c r="AE16" s="78">
        <v>6035336</v>
      </c>
      <c r="AF16" s="78">
        <f t="shared" si="14"/>
        <v>32251027</v>
      </c>
      <c r="AG16" s="78">
        <v>337151125</v>
      </c>
      <c r="AH16" s="78">
        <v>345427976</v>
      </c>
      <c r="AI16" s="79">
        <v>192852195</v>
      </c>
      <c r="AJ16" s="114">
        <f t="shared" si="15"/>
        <v>0.57200519499972013</v>
      </c>
      <c r="AK16" s="115">
        <f t="shared" si="16"/>
        <v>3.0840087045910201</v>
      </c>
    </row>
    <row r="17" spans="1:37" ht="13" x14ac:dyDescent="0.3">
      <c r="A17" s="55" t="s">
        <v>101</v>
      </c>
      <c r="B17" s="56" t="s">
        <v>112</v>
      </c>
      <c r="C17" s="57" t="s">
        <v>113</v>
      </c>
      <c r="D17" s="77">
        <v>1468686408</v>
      </c>
      <c r="E17" s="78">
        <v>265462280</v>
      </c>
      <c r="F17" s="79">
        <f t="shared" si="0"/>
        <v>1734148688</v>
      </c>
      <c r="G17" s="77">
        <v>1461864522</v>
      </c>
      <c r="H17" s="78">
        <v>322565180</v>
      </c>
      <c r="I17" s="79">
        <f t="shared" si="1"/>
        <v>1784429702</v>
      </c>
      <c r="J17" s="77">
        <v>415123599</v>
      </c>
      <c r="K17" s="78">
        <v>12933049</v>
      </c>
      <c r="L17" s="78">
        <f t="shared" si="2"/>
        <v>428056648</v>
      </c>
      <c r="M17" s="95">
        <f t="shared" si="3"/>
        <v>0.24683964585163645</v>
      </c>
      <c r="N17" s="77">
        <v>349733289</v>
      </c>
      <c r="O17" s="78">
        <v>31161812</v>
      </c>
      <c r="P17" s="78">
        <f t="shared" si="4"/>
        <v>380895101</v>
      </c>
      <c r="Q17" s="95">
        <f t="shared" si="5"/>
        <v>0.21964385386081728</v>
      </c>
      <c r="R17" s="77">
        <v>0</v>
      </c>
      <c r="S17" s="78">
        <v>0</v>
      </c>
      <c r="T17" s="78">
        <f t="shared" si="6"/>
        <v>0</v>
      </c>
      <c r="U17" s="95">
        <f t="shared" si="7"/>
        <v>0</v>
      </c>
      <c r="V17" s="77">
        <v>0</v>
      </c>
      <c r="W17" s="78">
        <v>0</v>
      </c>
      <c r="X17" s="78">
        <f t="shared" si="8"/>
        <v>0</v>
      </c>
      <c r="Y17" s="95">
        <f t="shared" si="9"/>
        <v>0</v>
      </c>
      <c r="Z17" s="77">
        <f t="shared" si="10"/>
        <v>764856888</v>
      </c>
      <c r="AA17" s="78">
        <f t="shared" si="11"/>
        <v>44094861</v>
      </c>
      <c r="AB17" s="78">
        <f t="shared" si="12"/>
        <v>808951749</v>
      </c>
      <c r="AC17" s="95">
        <f t="shared" si="13"/>
        <v>0.46648349971245373</v>
      </c>
      <c r="AD17" s="77">
        <v>308485705</v>
      </c>
      <c r="AE17" s="78">
        <v>82266419</v>
      </c>
      <c r="AF17" s="78">
        <f t="shared" si="14"/>
        <v>390752124</v>
      </c>
      <c r="AG17" s="78">
        <v>1542982428</v>
      </c>
      <c r="AH17" s="78">
        <v>1621839890</v>
      </c>
      <c r="AI17" s="79">
        <v>801568380</v>
      </c>
      <c r="AJ17" s="114">
        <f t="shared" si="15"/>
        <v>0.51949287655789167</v>
      </c>
      <c r="AK17" s="115">
        <f t="shared" si="16"/>
        <v>-2.5225769470161641E-2</v>
      </c>
    </row>
    <row r="18" spans="1:37" ht="13" x14ac:dyDescent="0.3">
      <c r="A18" s="55" t="s">
        <v>101</v>
      </c>
      <c r="B18" s="56" t="s">
        <v>114</v>
      </c>
      <c r="C18" s="57" t="s">
        <v>115</v>
      </c>
      <c r="D18" s="77">
        <v>254040793</v>
      </c>
      <c r="E18" s="78">
        <v>50608547</v>
      </c>
      <c r="F18" s="79">
        <f t="shared" si="0"/>
        <v>304649340</v>
      </c>
      <c r="G18" s="77">
        <v>254040793</v>
      </c>
      <c r="H18" s="78">
        <v>50608547</v>
      </c>
      <c r="I18" s="79">
        <f t="shared" si="1"/>
        <v>304649340</v>
      </c>
      <c r="J18" s="77">
        <v>96414082</v>
      </c>
      <c r="K18" s="78">
        <v>13478179</v>
      </c>
      <c r="L18" s="78">
        <f t="shared" si="2"/>
        <v>109892261</v>
      </c>
      <c r="M18" s="95">
        <f t="shared" si="3"/>
        <v>0.360717213436274</v>
      </c>
      <c r="N18" s="77">
        <v>53886000</v>
      </c>
      <c r="O18" s="78">
        <v>18271799</v>
      </c>
      <c r="P18" s="78">
        <f t="shared" si="4"/>
        <v>72157799</v>
      </c>
      <c r="Q18" s="95">
        <f t="shared" si="5"/>
        <v>0.23685526119964678</v>
      </c>
      <c r="R18" s="77">
        <v>0</v>
      </c>
      <c r="S18" s="78">
        <v>0</v>
      </c>
      <c r="T18" s="78">
        <f t="shared" si="6"/>
        <v>0</v>
      </c>
      <c r="U18" s="95">
        <f t="shared" si="7"/>
        <v>0</v>
      </c>
      <c r="V18" s="77">
        <v>0</v>
      </c>
      <c r="W18" s="78">
        <v>0</v>
      </c>
      <c r="X18" s="78">
        <f t="shared" si="8"/>
        <v>0</v>
      </c>
      <c r="Y18" s="95">
        <f t="shared" si="9"/>
        <v>0</v>
      </c>
      <c r="Z18" s="77">
        <f t="shared" si="10"/>
        <v>150300082</v>
      </c>
      <c r="AA18" s="78">
        <f t="shared" si="11"/>
        <v>31749978</v>
      </c>
      <c r="AB18" s="78">
        <f t="shared" si="12"/>
        <v>182050060</v>
      </c>
      <c r="AC18" s="95">
        <f t="shared" si="13"/>
        <v>0.59757247463592078</v>
      </c>
      <c r="AD18" s="77">
        <v>45801497</v>
      </c>
      <c r="AE18" s="78">
        <v>5270193</v>
      </c>
      <c r="AF18" s="78">
        <f t="shared" si="14"/>
        <v>51071690</v>
      </c>
      <c r="AG18" s="78">
        <v>285347175</v>
      </c>
      <c r="AH18" s="78">
        <v>287853790</v>
      </c>
      <c r="AI18" s="79">
        <v>127541757</v>
      </c>
      <c r="AJ18" s="114">
        <f t="shared" si="15"/>
        <v>0.44697045625210763</v>
      </c>
      <c r="AK18" s="115">
        <f t="shared" si="16"/>
        <v>0.41287274809194674</v>
      </c>
    </row>
    <row r="19" spans="1:37" ht="13" x14ac:dyDescent="0.3">
      <c r="A19" s="55" t="s">
        <v>116</v>
      </c>
      <c r="B19" s="56" t="s">
        <v>117</v>
      </c>
      <c r="C19" s="57" t="s">
        <v>118</v>
      </c>
      <c r="D19" s="77">
        <v>385125458</v>
      </c>
      <c r="E19" s="78">
        <v>6849100</v>
      </c>
      <c r="F19" s="79">
        <f t="shared" si="0"/>
        <v>391974558</v>
      </c>
      <c r="G19" s="77">
        <v>470013558</v>
      </c>
      <c r="H19" s="78">
        <v>10019100</v>
      </c>
      <c r="I19" s="79">
        <f t="shared" si="1"/>
        <v>480032658</v>
      </c>
      <c r="J19" s="77">
        <v>90218627</v>
      </c>
      <c r="K19" s="78">
        <v>2729602</v>
      </c>
      <c r="L19" s="78">
        <f t="shared" si="2"/>
        <v>92948229</v>
      </c>
      <c r="M19" s="95">
        <f t="shared" si="3"/>
        <v>0.2371282194289763</v>
      </c>
      <c r="N19" s="77">
        <v>103433976</v>
      </c>
      <c r="O19" s="78">
        <v>151073</v>
      </c>
      <c r="P19" s="78">
        <f t="shared" si="4"/>
        <v>103585049</v>
      </c>
      <c r="Q19" s="95">
        <f t="shared" si="5"/>
        <v>0.26426472556925495</v>
      </c>
      <c r="R19" s="77">
        <v>0</v>
      </c>
      <c r="S19" s="78">
        <v>0</v>
      </c>
      <c r="T19" s="78">
        <f t="shared" si="6"/>
        <v>0</v>
      </c>
      <c r="U19" s="95">
        <f t="shared" si="7"/>
        <v>0</v>
      </c>
      <c r="V19" s="77">
        <v>0</v>
      </c>
      <c r="W19" s="78">
        <v>0</v>
      </c>
      <c r="X19" s="78">
        <f t="shared" si="8"/>
        <v>0</v>
      </c>
      <c r="Y19" s="95">
        <f t="shared" si="9"/>
        <v>0</v>
      </c>
      <c r="Z19" s="77">
        <f t="shared" si="10"/>
        <v>193652603</v>
      </c>
      <c r="AA19" s="78">
        <f t="shared" si="11"/>
        <v>2880675</v>
      </c>
      <c r="AB19" s="78">
        <f t="shared" si="12"/>
        <v>196533278</v>
      </c>
      <c r="AC19" s="95">
        <f t="shared" si="13"/>
        <v>0.50139294499823128</v>
      </c>
      <c r="AD19" s="77">
        <v>108050247</v>
      </c>
      <c r="AE19" s="78">
        <v>135300</v>
      </c>
      <c r="AF19" s="78">
        <f t="shared" si="14"/>
        <v>108185547</v>
      </c>
      <c r="AG19" s="78">
        <v>258365178</v>
      </c>
      <c r="AH19" s="78">
        <v>425447428</v>
      </c>
      <c r="AI19" s="79">
        <v>199369821</v>
      </c>
      <c r="AJ19" s="114">
        <f t="shared" si="15"/>
        <v>0.77165902364752881</v>
      </c>
      <c r="AK19" s="115">
        <f t="shared" si="16"/>
        <v>-4.2524146039581434E-2</v>
      </c>
    </row>
    <row r="20" spans="1:37" ht="14" x14ac:dyDescent="0.3">
      <c r="A20" s="58" t="s">
        <v>0</v>
      </c>
      <c r="B20" s="59" t="s">
        <v>119</v>
      </c>
      <c r="C20" s="60" t="s">
        <v>0</v>
      </c>
      <c r="D20" s="80">
        <f>SUM(D12:D19)</f>
        <v>5003796555</v>
      </c>
      <c r="E20" s="81">
        <f>SUM(E12:E19)</f>
        <v>815589804</v>
      </c>
      <c r="F20" s="82">
        <f t="shared" si="0"/>
        <v>5819386359</v>
      </c>
      <c r="G20" s="80">
        <f>SUM(G12:G19)</f>
        <v>5082049685</v>
      </c>
      <c r="H20" s="81">
        <f>SUM(H12:H19)</f>
        <v>888624501</v>
      </c>
      <c r="I20" s="82">
        <f t="shared" si="1"/>
        <v>5970674186</v>
      </c>
      <c r="J20" s="80">
        <f>SUM(J12:J19)</f>
        <v>1497692755</v>
      </c>
      <c r="K20" s="81">
        <f>SUM(K12:K19)</f>
        <v>188089717</v>
      </c>
      <c r="L20" s="81">
        <f t="shared" si="2"/>
        <v>1685782472</v>
      </c>
      <c r="M20" s="96">
        <f t="shared" si="3"/>
        <v>0.28968388898819974</v>
      </c>
      <c r="N20" s="80">
        <f>SUM(N12:N19)</f>
        <v>1180485703</v>
      </c>
      <c r="O20" s="81">
        <f>SUM(O12:O19)</f>
        <v>165512615</v>
      </c>
      <c r="P20" s="81">
        <f t="shared" si="4"/>
        <v>1345998318</v>
      </c>
      <c r="Q20" s="96">
        <f t="shared" si="5"/>
        <v>0.2312955756784115</v>
      </c>
      <c r="R20" s="80">
        <f>SUM(R12:R19)</f>
        <v>0</v>
      </c>
      <c r="S20" s="81">
        <f>SUM(S12:S19)</f>
        <v>0</v>
      </c>
      <c r="T20" s="81">
        <f t="shared" si="6"/>
        <v>0</v>
      </c>
      <c r="U20" s="96">
        <f t="shared" si="7"/>
        <v>0</v>
      </c>
      <c r="V20" s="80">
        <f>SUM(V12:V19)</f>
        <v>0</v>
      </c>
      <c r="W20" s="81">
        <f>SUM(W12:W19)</f>
        <v>0</v>
      </c>
      <c r="X20" s="81">
        <f t="shared" si="8"/>
        <v>0</v>
      </c>
      <c r="Y20" s="96">
        <f t="shared" si="9"/>
        <v>0</v>
      </c>
      <c r="Z20" s="80">
        <f t="shared" si="10"/>
        <v>2678178458</v>
      </c>
      <c r="AA20" s="81">
        <f t="shared" si="11"/>
        <v>353602332</v>
      </c>
      <c r="AB20" s="81">
        <f t="shared" si="12"/>
        <v>3031780790</v>
      </c>
      <c r="AC20" s="96">
        <f t="shared" si="13"/>
        <v>0.52097946466661127</v>
      </c>
      <c r="AD20" s="80">
        <f>SUM(AD12:AD19)</f>
        <v>1079803866</v>
      </c>
      <c r="AE20" s="81">
        <f>SUM(AE12:AE19)</f>
        <v>170973633</v>
      </c>
      <c r="AF20" s="81">
        <f t="shared" si="14"/>
        <v>1250777499</v>
      </c>
      <c r="AG20" s="81">
        <f>SUM(AG12:AG19)</f>
        <v>5205558338</v>
      </c>
      <c r="AH20" s="81">
        <f>SUM(AH12:AH19)</f>
        <v>5549183876</v>
      </c>
      <c r="AI20" s="82">
        <f>SUM(AI12:AI19)</f>
        <v>2762862456</v>
      </c>
      <c r="AJ20" s="116">
        <f t="shared" si="15"/>
        <v>0.53075237594234792</v>
      </c>
      <c r="AK20" s="117">
        <f t="shared" si="16"/>
        <v>7.6129302834540447E-2</v>
      </c>
    </row>
    <row r="21" spans="1:37" ht="13" x14ac:dyDescent="0.3">
      <c r="A21" s="55" t="s">
        <v>101</v>
      </c>
      <c r="B21" s="56" t="s">
        <v>120</v>
      </c>
      <c r="C21" s="57" t="s">
        <v>121</v>
      </c>
      <c r="D21" s="77">
        <v>452172224</v>
      </c>
      <c r="E21" s="78">
        <v>127591613</v>
      </c>
      <c r="F21" s="79">
        <f t="shared" si="0"/>
        <v>579763837</v>
      </c>
      <c r="G21" s="77">
        <v>452172224</v>
      </c>
      <c r="H21" s="78">
        <v>127591613</v>
      </c>
      <c r="I21" s="79">
        <f t="shared" si="1"/>
        <v>579763837</v>
      </c>
      <c r="J21" s="77">
        <v>178645402</v>
      </c>
      <c r="K21" s="78">
        <v>32006899</v>
      </c>
      <c r="L21" s="78">
        <f t="shared" si="2"/>
        <v>210652301</v>
      </c>
      <c r="M21" s="95">
        <f t="shared" si="3"/>
        <v>0.3633415669559949</v>
      </c>
      <c r="N21" s="77">
        <v>159241335</v>
      </c>
      <c r="O21" s="78">
        <v>57473159</v>
      </c>
      <c r="P21" s="78">
        <f t="shared" si="4"/>
        <v>216714494</v>
      </c>
      <c r="Q21" s="95">
        <f t="shared" si="5"/>
        <v>0.37379788142943454</v>
      </c>
      <c r="R21" s="77">
        <v>0</v>
      </c>
      <c r="S21" s="78">
        <v>0</v>
      </c>
      <c r="T21" s="78">
        <f t="shared" si="6"/>
        <v>0</v>
      </c>
      <c r="U21" s="95">
        <f t="shared" si="7"/>
        <v>0</v>
      </c>
      <c r="V21" s="77">
        <v>0</v>
      </c>
      <c r="W21" s="78">
        <v>0</v>
      </c>
      <c r="X21" s="78">
        <f t="shared" si="8"/>
        <v>0</v>
      </c>
      <c r="Y21" s="95">
        <f t="shared" si="9"/>
        <v>0</v>
      </c>
      <c r="Z21" s="77">
        <f t="shared" si="10"/>
        <v>337886737</v>
      </c>
      <c r="AA21" s="78">
        <f t="shared" si="11"/>
        <v>89480058</v>
      </c>
      <c r="AB21" s="78">
        <f t="shared" si="12"/>
        <v>427366795</v>
      </c>
      <c r="AC21" s="95">
        <f t="shared" si="13"/>
        <v>0.73713944838542944</v>
      </c>
      <c r="AD21" s="77">
        <v>36603473</v>
      </c>
      <c r="AE21" s="78">
        <v>29228264</v>
      </c>
      <c r="AF21" s="78">
        <f t="shared" si="14"/>
        <v>65831737</v>
      </c>
      <c r="AG21" s="78">
        <v>551396088</v>
      </c>
      <c r="AH21" s="78">
        <v>594356210</v>
      </c>
      <c r="AI21" s="79">
        <v>249338145</v>
      </c>
      <c r="AJ21" s="114">
        <f t="shared" si="15"/>
        <v>0.45219425822259368</v>
      </c>
      <c r="AK21" s="115">
        <f t="shared" si="16"/>
        <v>2.2919455550747507</v>
      </c>
    </row>
    <row r="22" spans="1:37" ht="13" x14ac:dyDescent="0.3">
      <c r="A22" s="55" t="s">
        <v>101</v>
      </c>
      <c r="B22" s="56" t="s">
        <v>122</v>
      </c>
      <c r="C22" s="57" t="s">
        <v>123</v>
      </c>
      <c r="D22" s="77">
        <v>577547858</v>
      </c>
      <c r="E22" s="78">
        <v>252618890</v>
      </c>
      <c r="F22" s="79">
        <f t="shared" si="0"/>
        <v>830166748</v>
      </c>
      <c r="G22" s="77">
        <v>595940243</v>
      </c>
      <c r="H22" s="78">
        <v>292089238</v>
      </c>
      <c r="I22" s="79">
        <f t="shared" si="1"/>
        <v>888029481</v>
      </c>
      <c r="J22" s="77">
        <v>222971277</v>
      </c>
      <c r="K22" s="78">
        <v>49768896</v>
      </c>
      <c r="L22" s="78">
        <f t="shared" si="2"/>
        <v>272740173</v>
      </c>
      <c r="M22" s="95">
        <f t="shared" si="3"/>
        <v>0.3285366146705746</v>
      </c>
      <c r="N22" s="77">
        <v>153906083</v>
      </c>
      <c r="O22" s="78">
        <v>64648805</v>
      </c>
      <c r="P22" s="78">
        <f t="shared" si="4"/>
        <v>218554888</v>
      </c>
      <c r="Q22" s="95">
        <f t="shared" si="5"/>
        <v>0.26326625166152762</v>
      </c>
      <c r="R22" s="77">
        <v>0</v>
      </c>
      <c r="S22" s="78">
        <v>0</v>
      </c>
      <c r="T22" s="78">
        <f t="shared" si="6"/>
        <v>0</v>
      </c>
      <c r="U22" s="95">
        <f t="shared" si="7"/>
        <v>0</v>
      </c>
      <c r="V22" s="77">
        <v>0</v>
      </c>
      <c r="W22" s="78">
        <v>0</v>
      </c>
      <c r="X22" s="78">
        <f t="shared" si="8"/>
        <v>0</v>
      </c>
      <c r="Y22" s="95">
        <f t="shared" si="9"/>
        <v>0</v>
      </c>
      <c r="Z22" s="77">
        <f t="shared" si="10"/>
        <v>376877360</v>
      </c>
      <c r="AA22" s="78">
        <f t="shared" si="11"/>
        <v>114417701</v>
      </c>
      <c r="AB22" s="78">
        <f t="shared" si="12"/>
        <v>491295061</v>
      </c>
      <c r="AC22" s="95">
        <f t="shared" si="13"/>
        <v>0.59180286633210222</v>
      </c>
      <c r="AD22" s="77">
        <v>149754812</v>
      </c>
      <c r="AE22" s="78">
        <v>58477074</v>
      </c>
      <c r="AF22" s="78">
        <f t="shared" si="14"/>
        <v>208231886</v>
      </c>
      <c r="AG22" s="78">
        <v>790320330</v>
      </c>
      <c r="AH22" s="78">
        <v>779788836</v>
      </c>
      <c r="AI22" s="79">
        <v>501987598</v>
      </c>
      <c r="AJ22" s="114">
        <f t="shared" si="15"/>
        <v>0.63516978995086715</v>
      </c>
      <c r="AK22" s="115">
        <f t="shared" si="16"/>
        <v>4.957454978821052E-2</v>
      </c>
    </row>
    <row r="23" spans="1:37" ht="13" x14ac:dyDescent="0.3">
      <c r="A23" s="55" t="s">
        <v>101</v>
      </c>
      <c r="B23" s="56" t="s">
        <v>124</v>
      </c>
      <c r="C23" s="57" t="s">
        <v>125</v>
      </c>
      <c r="D23" s="77">
        <v>152329864</v>
      </c>
      <c r="E23" s="78">
        <v>45276875</v>
      </c>
      <c r="F23" s="79">
        <f t="shared" si="0"/>
        <v>197606739</v>
      </c>
      <c r="G23" s="77">
        <v>152329866</v>
      </c>
      <c r="H23" s="78">
        <v>81571299</v>
      </c>
      <c r="I23" s="79">
        <f t="shared" si="1"/>
        <v>233901165</v>
      </c>
      <c r="J23" s="77">
        <v>44111826</v>
      </c>
      <c r="K23" s="78">
        <v>14222336</v>
      </c>
      <c r="L23" s="78">
        <f t="shared" si="2"/>
        <v>58334162</v>
      </c>
      <c r="M23" s="95">
        <f t="shared" si="3"/>
        <v>0.29520330275780726</v>
      </c>
      <c r="N23" s="77">
        <v>38478415</v>
      </c>
      <c r="O23" s="78">
        <v>11691234</v>
      </c>
      <c r="P23" s="78">
        <f t="shared" si="4"/>
        <v>50169649</v>
      </c>
      <c r="Q23" s="95">
        <f t="shared" si="5"/>
        <v>0.25388632621481599</v>
      </c>
      <c r="R23" s="77">
        <v>0</v>
      </c>
      <c r="S23" s="78">
        <v>0</v>
      </c>
      <c r="T23" s="78">
        <f t="shared" si="6"/>
        <v>0</v>
      </c>
      <c r="U23" s="95">
        <f t="shared" si="7"/>
        <v>0</v>
      </c>
      <c r="V23" s="77">
        <v>0</v>
      </c>
      <c r="W23" s="78">
        <v>0</v>
      </c>
      <c r="X23" s="78">
        <f t="shared" si="8"/>
        <v>0</v>
      </c>
      <c r="Y23" s="95">
        <f t="shared" si="9"/>
        <v>0</v>
      </c>
      <c r="Z23" s="77">
        <f t="shared" si="10"/>
        <v>82590241</v>
      </c>
      <c r="AA23" s="78">
        <f t="shared" si="11"/>
        <v>25913570</v>
      </c>
      <c r="AB23" s="78">
        <f t="shared" si="12"/>
        <v>108503811</v>
      </c>
      <c r="AC23" s="95">
        <f t="shared" si="13"/>
        <v>0.54908962897262326</v>
      </c>
      <c r="AD23" s="77">
        <v>35867716</v>
      </c>
      <c r="AE23" s="78">
        <v>15214164</v>
      </c>
      <c r="AF23" s="78">
        <f t="shared" si="14"/>
        <v>51081880</v>
      </c>
      <c r="AG23" s="78">
        <v>202632710</v>
      </c>
      <c r="AH23" s="78">
        <v>224516801</v>
      </c>
      <c r="AI23" s="79">
        <v>103244461</v>
      </c>
      <c r="AJ23" s="114">
        <f t="shared" si="15"/>
        <v>0.50951527519915218</v>
      </c>
      <c r="AK23" s="115">
        <f t="shared" si="16"/>
        <v>-1.7858211169988314E-2</v>
      </c>
    </row>
    <row r="24" spans="1:37" ht="13" x14ac:dyDescent="0.3">
      <c r="A24" s="55" t="s">
        <v>101</v>
      </c>
      <c r="B24" s="56" t="s">
        <v>126</v>
      </c>
      <c r="C24" s="57" t="s">
        <v>127</v>
      </c>
      <c r="D24" s="77">
        <v>322007776</v>
      </c>
      <c r="E24" s="78">
        <v>92121850</v>
      </c>
      <c r="F24" s="79">
        <f t="shared" si="0"/>
        <v>414129626</v>
      </c>
      <c r="G24" s="77">
        <v>322007776</v>
      </c>
      <c r="H24" s="78">
        <v>92121850</v>
      </c>
      <c r="I24" s="79">
        <f t="shared" si="1"/>
        <v>414129626</v>
      </c>
      <c r="J24" s="77">
        <v>87700936</v>
      </c>
      <c r="K24" s="78">
        <v>11137854</v>
      </c>
      <c r="L24" s="78">
        <f t="shared" si="2"/>
        <v>98838790</v>
      </c>
      <c r="M24" s="95">
        <f t="shared" si="3"/>
        <v>0.23866631072658395</v>
      </c>
      <c r="N24" s="77">
        <v>97782223</v>
      </c>
      <c r="O24" s="78">
        <v>23762384</v>
      </c>
      <c r="P24" s="78">
        <f t="shared" si="4"/>
        <v>121544607</v>
      </c>
      <c r="Q24" s="95">
        <f t="shared" si="5"/>
        <v>0.29349411239658568</v>
      </c>
      <c r="R24" s="77">
        <v>0</v>
      </c>
      <c r="S24" s="78">
        <v>0</v>
      </c>
      <c r="T24" s="78">
        <f t="shared" si="6"/>
        <v>0</v>
      </c>
      <c r="U24" s="95">
        <f t="shared" si="7"/>
        <v>0</v>
      </c>
      <c r="V24" s="77">
        <v>0</v>
      </c>
      <c r="W24" s="78">
        <v>0</v>
      </c>
      <c r="X24" s="78">
        <f t="shared" si="8"/>
        <v>0</v>
      </c>
      <c r="Y24" s="95">
        <f t="shared" si="9"/>
        <v>0</v>
      </c>
      <c r="Z24" s="77">
        <f t="shared" si="10"/>
        <v>185483159</v>
      </c>
      <c r="AA24" s="78">
        <f t="shared" si="11"/>
        <v>34900238</v>
      </c>
      <c r="AB24" s="78">
        <f t="shared" si="12"/>
        <v>220383397</v>
      </c>
      <c r="AC24" s="95">
        <f t="shared" si="13"/>
        <v>0.53216042312316969</v>
      </c>
      <c r="AD24" s="77">
        <v>114359688</v>
      </c>
      <c r="AE24" s="78">
        <v>23945340</v>
      </c>
      <c r="AF24" s="78">
        <f t="shared" si="14"/>
        <v>138305028</v>
      </c>
      <c r="AG24" s="78">
        <v>328320237</v>
      </c>
      <c r="AH24" s="78">
        <v>420047051</v>
      </c>
      <c r="AI24" s="79">
        <v>-505297241</v>
      </c>
      <c r="AJ24" s="114">
        <f t="shared" si="15"/>
        <v>-1.5390377566034712</v>
      </c>
      <c r="AK24" s="115">
        <f t="shared" si="16"/>
        <v>-0.12118446626539126</v>
      </c>
    </row>
    <row r="25" spans="1:37" ht="13" x14ac:dyDescent="0.3">
      <c r="A25" s="55" t="s">
        <v>101</v>
      </c>
      <c r="B25" s="56" t="s">
        <v>128</v>
      </c>
      <c r="C25" s="57" t="s">
        <v>129</v>
      </c>
      <c r="D25" s="77">
        <v>213772764</v>
      </c>
      <c r="E25" s="78">
        <v>49637253</v>
      </c>
      <c r="F25" s="79">
        <f t="shared" si="0"/>
        <v>263410017</v>
      </c>
      <c r="G25" s="77">
        <v>213772764</v>
      </c>
      <c r="H25" s="78">
        <v>49637253</v>
      </c>
      <c r="I25" s="79">
        <f t="shared" si="1"/>
        <v>263410017</v>
      </c>
      <c r="J25" s="77">
        <v>72292366</v>
      </c>
      <c r="K25" s="78">
        <v>12703977</v>
      </c>
      <c r="L25" s="78">
        <f t="shared" si="2"/>
        <v>84996343</v>
      </c>
      <c r="M25" s="95">
        <f t="shared" si="3"/>
        <v>0.32267695802927648</v>
      </c>
      <c r="N25" s="77">
        <v>48757720</v>
      </c>
      <c r="O25" s="78">
        <v>10805642</v>
      </c>
      <c r="P25" s="78">
        <f t="shared" si="4"/>
        <v>59563362</v>
      </c>
      <c r="Q25" s="95">
        <f t="shared" si="5"/>
        <v>0.22612413407194001</v>
      </c>
      <c r="R25" s="77">
        <v>0</v>
      </c>
      <c r="S25" s="78">
        <v>0</v>
      </c>
      <c r="T25" s="78">
        <f t="shared" si="6"/>
        <v>0</v>
      </c>
      <c r="U25" s="95">
        <f t="shared" si="7"/>
        <v>0</v>
      </c>
      <c r="V25" s="77">
        <v>0</v>
      </c>
      <c r="W25" s="78">
        <v>0</v>
      </c>
      <c r="X25" s="78">
        <f t="shared" si="8"/>
        <v>0</v>
      </c>
      <c r="Y25" s="95">
        <f t="shared" si="9"/>
        <v>0</v>
      </c>
      <c r="Z25" s="77">
        <f t="shared" si="10"/>
        <v>121050086</v>
      </c>
      <c r="AA25" s="78">
        <f t="shared" si="11"/>
        <v>23509619</v>
      </c>
      <c r="AB25" s="78">
        <f t="shared" si="12"/>
        <v>144559705</v>
      </c>
      <c r="AC25" s="95">
        <f t="shared" si="13"/>
        <v>0.54880109210121653</v>
      </c>
      <c r="AD25" s="77">
        <v>52398859</v>
      </c>
      <c r="AE25" s="78">
        <v>12907998</v>
      </c>
      <c r="AF25" s="78">
        <f t="shared" si="14"/>
        <v>65306857</v>
      </c>
      <c r="AG25" s="78">
        <v>242004060</v>
      </c>
      <c r="AH25" s="78">
        <v>247078249</v>
      </c>
      <c r="AI25" s="79">
        <v>821597622</v>
      </c>
      <c r="AJ25" s="114">
        <f t="shared" si="15"/>
        <v>3.3949745388569101</v>
      </c>
      <c r="AK25" s="115">
        <f t="shared" si="16"/>
        <v>-8.7946277984255139E-2</v>
      </c>
    </row>
    <row r="26" spans="1:37" ht="13" x14ac:dyDescent="0.3">
      <c r="A26" s="55" t="s">
        <v>101</v>
      </c>
      <c r="B26" s="56" t="s">
        <v>130</v>
      </c>
      <c r="C26" s="57" t="s">
        <v>131</v>
      </c>
      <c r="D26" s="77">
        <v>511666647</v>
      </c>
      <c r="E26" s="78">
        <v>72154917</v>
      </c>
      <c r="F26" s="79">
        <f t="shared" si="0"/>
        <v>583821564</v>
      </c>
      <c r="G26" s="77">
        <v>511666647</v>
      </c>
      <c r="H26" s="78">
        <v>72154917</v>
      </c>
      <c r="I26" s="79">
        <f t="shared" si="1"/>
        <v>583821564</v>
      </c>
      <c r="J26" s="77">
        <v>212710705</v>
      </c>
      <c r="K26" s="78">
        <v>28821196</v>
      </c>
      <c r="L26" s="78">
        <f t="shared" si="2"/>
        <v>241531901</v>
      </c>
      <c r="M26" s="95">
        <f t="shared" si="3"/>
        <v>0.41370842718649564</v>
      </c>
      <c r="N26" s="77">
        <v>247365319</v>
      </c>
      <c r="O26" s="78">
        <v>18644794</v>
      </c>
      <c r="P26" s="78">
        <f t="shared" si="4"/>
        <v>266010113</v>
      </c>
      <c r="Q26" s="95">
        <f t="shared" si="5"/>
        <v>0.45563598435360292</v>
      </c>
      <c r="R26" s="77">
        <v>0</v>
      </c>
      <c r="S26" s="78">
        <v>0</v>
      </c>
      <c r="T26" s="78">
        <f t="shared" si="6"/>
        <v>0</v>
      </c>
      <c r="U26" s="95">
        <f t="shared" si="7"/>
        <v>0</v>
      </c>
      <c r="V26" s="77">
        <v>0</v>
      </c>
      <c r="W26" s="78">
        <v>0</v>
      </c>
      <c r="X26" s="78">
        <f t="shared" si="8"/>
        <v>0</v>
      </c>
      <c r="Y26" s="95">
        <f t="shared" si="9"/>
        <v>0</v>
      </c>
      <c r="Z26" s="77">
        <f t="shared" si="10"/>
        <v>460076024</v>
      </c>
      <c r="AA26" s="78">
        <f t="shared" si="11"/>
        <v>47465990</v>
      </c>
      <c r="AB26" s="78">
        <f t="shared" si="12"/>
        <v>507542014</v>
      </c>
      <c r="AC26" s="95">
        <f t="shared" si="13"/>
        <v>0.86934441154009856</v>
      </c>
      <c r="AD26" s="77">
        <v>111838977</v>
      </c>
      <c r="AE26" s="78">
        <v>14312083</v>
      </c>
      <c r="AF26" s="78">
        <f t="shared" si="14"/>
        <v>126151060</v>
      </c>
      <c r="AG26" s="78">
        <v>637978342</v>
      </c>
      <c r="AH26" s="78">
        <v>674849619</v>
      </c>
      <c r="AI26" s="79">
        <v>366622326</v>
      </c>
      <c r="AJ26" s="114">
        <f t="shared" si="15"/>
        <v>0.57466265210614309</v>
      </c>
      <c r="AK26" s="115">
        <f t="shared" si="16"/>
        <v>1.1086633199911282</v>
      </c>
    </row>
    <row r="27" spans="1:37" ht="13" x14ac:dyDescent="0.3">
      <c r="A27" s="55" t="s">
        <v>116</v>
      </c>
      <c r="B27" s="56" t="s">
        <v>132</v>
      </c>
      <c r="C27" s="57" t="s">
        <v>133</v>
      </c>
      <c r="D27" s="77">
        <v>2007873576</v>
      </c>
      <c r="E27" s="78">
        <v>533155331</v>
      </c>
      <c r="F27" s="79">
        <f t="shared" si="0"/>
        <v>2541028907</v>
      </c>
      <c r="G27" s="77">
        <v>2012087492</v>
      </c>
      <c r="H27" s="78">
        <v>543999296</v>
      </c>
      <c r="I27" s="79">
        <f t="shared" si="1"/>
        <v>2556086788</v>
      </c>
      <c r="J27" s="77">
        <v>755392010</v>
      </c>
      <c r="K27" s="78">
        <v>102503672</v>
      </c>
      <c r="L27" s="78">
        <f t="shared" si="2"/>
        <v>857895682</v>
      </c>
      <c r="M27" s="95">
        <f t="shared" si="3"/>
        <v>0.33761744293293078</v>
      </c>
      <c r="N27" s="77">
        <v>661869812</v>
      </c>
      <c r="O27" s="78">
        <v>165338600</v>
      </c>
      <c r="P27" s="78">
        <f t="shared" si="4"/>
        <v>827208412</v>
      </c>
      <c r="Q27" s="95">
        <f t="shared" si="5"/>
        <v>0.32554073262260608</v>
      </c>
      <c r="R27" s="77">
        <v>0</v>
      </c>
      <c r="S27" s="78">
        <v>0</v>
      </c>
      <c r="T27" s="78">
        <f t="shared" si="6"/>
        <v>0</v>
      </c>
      <c r="U27" s="95">
        <f t="shared" si="7"/>
        <v>0</v>
      </c>
      <c r="V27" s="77">
        <v>0</v>
      </c>
      <c r="W27" s="78">
        <v>0</v>
      </c>
      <c r="X27" s="78">
        <f t="shared" si="8"/>
        <v>0</v>
      </c>
      <c r="Y27" s="95">
        <f t="shared" si="9"/>
        <v>0</v>
      </c>
      <c r="Z27" s="77">
        <f t="shared" si="10"/>
        <v>1417261822</v>
      </c>
      <c r="AA27" s="78">
        <f t="shared" si="11"/>
        <v>267842272</v>
      </c>
      <c r="AB27" s="78">
        <f t="shared" si="12"/>
        <v>1685104094</v>
      </c>
      <c r="AC27" s="95">
        <f t="shared" si="13"/>
        <v>0.66315817555553691</v>
      </c>
      <c r="AD27" s="77">
        <v>639309770</v>
      </c>
      <c r="AE27" s="78">
        <v>121040260</v>
      </c>
      <c r="AF27" s="78">
        <f t="shared" si="14"/>
        <v>760350030</v>
      </c>
      <c r="AG27" s="78">
        <v>2502122736</v>
      </c>
      <c r="AH27" s="78">
        <v>2366515775</v>
      </c>
      <c r="AI27" s="79">
        <v>1619924010</v>
      </c>
      <c r="AJ27" s="114">
        <f t="shared" si="15"/>
        <v>0.64741988340255419</v>
      </c>
      <c r="AK27" s="115">
        <f t="shared" si="16"/>
        <v>8.7931057226367182E-2</v>
      </c>
    </row>
    <row r="28" spans="1:37" ht="14" x14ac:dyDescent="0.3">
      <c r="A28" s="58" t="s">
        <v>0</v>
      </c>
      <c r="B28" s="59" t="s">
        <v>134</v>
      </c>
      <c r="C28" s="60" t="s">
        <v>0</v>
      </c>
      <c r="D28" s="80">
        <f>SUM(D21:D27)</f>
        <v>4237370709</v>
      </c>
      <c r="E28" s="81">
        <f>SUM(E21:E27)</f>
        <v>1172556729</v>
      </c>
      <c r="F28" s="82">
        <f t="shared" si="0"/>
        <v>5409927438</v>
      </c>
      <c r="G28" s="80">
        <f>SUM(G21:G27)</f>
        <v>4259977012</v>
      </c>
      <c r="H28" s="81">
        <f>SUM(H21:H27)</f>
        <v>1259165466</v>
      </c>
      <c r="I28" s="82">
        <f t="shared" si="1"/>
        <v>5519142478</v>
      </c>
      <c r="J28" s="80">
        <f>SUM(J21:J27)</f>
        <v>1573824522</v>
      </c>
      <c r="K28" s="81">
        <f>SUM(K21:K27)</f>
        <v>251164830</v>
      </c>
      <c r="L28" s="81">
        <f t="shared" si="2"/>
        <v>1824989352</v>
      </c>
      <c r="M28" s="96">
        <f t="shared" si="3"/>
        <v>0.33734081887698691</v>
      </c>
      <c r="N28" s="80">
        <f>SUM(N21:N27)</f>
        <v>1407400907</v>
      </c>
      <c r="O28" s="81">
        <f>SUM(O21:O27)</f>
        <v>352364618</v>
      </c>
      <c r="P28" s="81">
        <f t="shared" si="4"/>
        <v>1759765525</v>
      </c>
      <c r="Q28" s="96">
        <f t="shared" si="5"/>
        <v>0.32528449691195283</v>
      </c>
      <c r="R28" s="80">
        <f>SUM(R21:R27)</f>
        <v>0</v>
      </c>
      <c r="S28" s="81">
        <f>SUM(S21:S27)</f>
        <v>0</v>
      </c>
      <c r="T28" s="81">
        <f t="shared" si="6"/>
        <v>0</v>
      </c>
      <c r="U28" s="96">
        <f t="shared" si="7"/>
        <v>0</v>
      </c>
      <c r="V28" s="80">
        <f>SUM(V21:V27)</f>
        <v>0</v>
      </c>
      <c r="W28" s="81">
        <f>SUM(W21:W27)</f>
        <v>0</v>
      </c>
      <c r="X28" s="81">
        <f t="shared" si="8"/>
        <v>0</v>
      </c>
      <c r="Y28" s="96">
        <f t="shared" si="9"/>
        <v>0</v>
      </c>
      <c r="Z28" s="80">
        <f t="shared" si="10"/>
        <v>2981225429</v>
      </c>
      <c r="AA28" s="81">
        <f t="shared" si="11"/>
        <v>603529448</v>
      </c>
      <c r="AB28" s="81">
        <f t="shared" si="12"/>
        <v>3584754877</v>
      </c>
      <c r="AC28" s="96">
        <f t="shared" si="13"/>
        <v>0.66262531578893979</v>
      </c>
      <c r="AD28" s="80">
        <f>SUM(AD21:AD27)</f>
        <v>1140133295</v>
      </c>
      <c r="AE28" s="81">
        <f>SUM(AE21:AE27)</f>
        <v>275125183</v>
      </c>
      <c r="AF28" s="81">
        <f t="shared" si="14"/>
        <v>1415258478</v>
      </c>
      <c r="AG28" s="81">
        <f>SUM(AG21:AG27)</f>
        <v>5254774503</v>
      </c>
      <c r="AH28" s="81">
        <f>SUM(AH21:AH27)</f>
        <v>5307152541</v>
      </c>
      <c r="AI28" s="82">
        <f>SUM(AI21:AI27)</f>
        <v>3157416921</v>
      </c>
      <c r="AJ28" s="116">
        <f t="shared" si="15"/>
        <v>0.60086630153156928</v>
      </c>
      <c r="AK28" s="117">
        <f t="shared" si="16"/>
        <v>0.24342341159252179</v>
      </c>
    </row>
    <row r="29" spans="1:37" ht="13" x14ac:dyDescent="0.3">
      <c r="A29" s="55" t="s">
        <v>101</v>
      </c>
      <c r="B29" s="56" t="s">
        <v>135</v>
      </c>
      <c r="C29" s="57" t="s">
        <v>136</v>
      </c>
      <c r="D29" s="77">
        <v>503624616</v>
      </c>
      <c r="E29" s="78">
        <v>31734000</v>
      </c>
      <c r="F29" s="79">
        <f t="shared" si="0"/>
        <v>535358616</v>
      </c>
      <c r="G29" s="77">
        <v>503624616</v>
      </c>
      <c r="H29" s="78">
        <v>31734000</v>
      </c>
      <c r="I29" s="79">
        <f t="shared" si="1"/>
        <v>535358616</v>
      </c>
      <c r="J29" s="77">
        <v>145780461</v>
      </c>
      <c r="K29" s="78">
        <v>45731695</v>
      </c>
      <c r="L29" s="78">
        <f t="shared" si="2"/>
        <v>191512156</v>
      </c>
      <c r="M29" s="95">
        <f t="shared" si="3"/>
        <v>0.35772685873799404</v>
      </c>
      <c r="N29" s="77">
        <v>60899160</v>
      </c>
      <c r="O29" s="78">
        <v>10101374</v>
      </c>
      <c r="P29" s="78">
        <f t="shared" si="4"/>
        <v>71000534</v>
      </c>
      <c r="Q29" s="95">
        <f t="shared" si="5"/>
        <v>0.13262238035971013</v>
      </c>
      <c r="R29" s="77">
        <v>0</v>
      </c>
      <c r="S29" s="78">
        <v>0</v>
      </c>
      <c r="T29" s="78">
        <f t="shared" si="6"/>
        <v>0</v>
      </c>
      <c r="U29" s="95">
        <f t="shared" si="7"/>
        <v>0</v>
      </c>
      <c r="V29" s="77">
        <v>0</v>
      </c>
      <c r="W29" s="78">
        <v>0</v>
      </c>
      <c r="X29" s="78">
        <f t="shared" si="8"/>
        <v>0</v>
      </c>
      <c r="Y29" s="95">
        <f t="shared" si="9"/>
        <v>0</v>
      </c>
      <c r="Z29" s="77">
        <f t="shared" si="10"/>
        <v>206679621</v>
      </c>
      <c r="AA29" s="78">
        <f t="shared" si="11"/>
        <v>55833069</v>
      </c>
      <c r="AB29" s="78">
        <f t="shared" si="12"/>
        <v>262512690</v>
      </c>
      <c r="AC29" s="95">
        <f t="shared" si="13"/>
        <v>0.49034923909770417</v>
      </c>
      <c r="AD29" s="77">
        <v>47277853</v>
      </c>
      <c r="AE29" s="78">
        <v>23614667</v>
      </c>
      <c r="AF29" s="78">
        <f t="shared" si="14"/>
        <v>70892520</v>
      </c>
      <c r="AG29" s="78">
        <v>475333709</v>
      </c>
      <c r="AH29" s="78">
        <v>496330111</v>
      </c>
      <c r="AI29" s="79">
        <v>312703749</v>
      </c>
      <c r="AJ29" s="114">
        <f t="shared" si="15"/>
        <v>0.65786150462137749</v>
      </c>
      <c r="AK29" s="115">
        <f t="shared" si="16"/>
        <v>1.5236304196832862E-3</v>
      </c>
    </row>
    <row r="30" spans="1:37" ht="13" x14ac:dyDescent="0.3">
      <c r="A30" s="55" t="s">
        <v>101</v>
      </c>
      <c r="B30" s="56" t="s">
        <v>137</v>
      </c>
      <c r="C30" s="57" t="s">
        <v>138</v>
      </c>
      <c r="D30" s="77">
        <v>287545714</v>
      </c>
      <c r="E30" s="78">
        <v>130438309</v>
      </c>
      <c r="F30" s="79">
        <f t="shared" si="0"/>
        <v>417984023</v>
      </c>
      <c r="G30" s="77">
        <v>287545714</v>
      </c>
      <c r="H30" s="78">
        <v>130438309</v>
      </c>
      <c r="I30" s="79">
        <f t="shared" si="1"/>
        <v>417984023</v>
      </c>
      <c r="J30" s="77">
        <v>92540431</v>
      </c>
      <c r="K30" s="78">
        <v>12080746</v>
      </c>
      <c r="L30" s="78">
        <f t="shared" si="2"/>
        <v>104621177</v>
      </c>
      <c r="M30" s="95">
        <f t="shared" si="3"/>
        <v>0.25029946419746285</v>
      </c>
      <c r="N30" s="77">
        <v>80475883</v>
      </c>
      <c r="O30" s="78">
        <v>26407669</v>
      </c>
      <c r="P30" s="78">
        <f t="shared" si="4"/>
        <v>106883552</v>
      </c>
      <c r="Q30" s="95">
        <f t="shared" si="5"/>
        <v>0.25571205146279002</v>
      </c>
      <c r="R30" s="77">
        <v>0</v>
      </c>
      <c r="S30" s="78">
        <v>0</v>
      </c>
      <c r="T30" s="78">
        <f t="shared" si="6"/>
        <v>0</v>
      </c>
      <c r="U30" s="95">
        <f t="shared" si="7"/>
        <v>0</v>
      </c>
      <c r="V30" s="77">
        <v>0</v>
      </c>
      <c r="W30" s="78">
        <v>0</v>
      </c>
      <c r="X30" s="78">
        <f t="shared" si="8"/>
        <v>0</v>
      </c>
      <c r="Y30" s="95">
        <f t="shared" si="9"/>
        <v>0</v>
      </c>
      <c r="Z30" s="77">
        <f t="shared" si="10"/>
        <v>173016314</v>
      </c>
      <c r="AA30" s="78">
        <f t="shared" si="11"/>
        <v>38488415</v>
      </c>
      <c r="AB30" s="78">
        <f t="shared" si="12"/>
        <v>211504729</v>
      </c>
      <c r="AC30" s="95">
        <f t="shared" si="13"/>
        <v>0.50601151566025293</v>
      </c>
      <c r="AD30" s="77">
        <v>78023998</v>
      </c>
      <c r="AE30" s="78">
        <v>18319948</v>
      </c>
      <c r="AF30" s="78">
        <f t="shared" si="14"/>
        <v>96343946</v>
      </c>
      <c r="AG30" s="78">
        <v>360451357</v>
      </c>
      <c r="AH30" s="78">
        <v>377947506</v>
      </c>
      <c r="AI30" s="79">
        <v>183611258</v>
      </c>
      <c r="AJ30" s="114">
        <f t="shared" si="15"/>
        <v>0.50939261133090974</v>
      </c>
      <c r="AK30" s="115">
        <f t="shared" si="16"/>
        <v>0.10939562305243333</v>
      </c>
    </row>
    <row r="31" spans="1:37" ht="13" x14ac:dyDescent="0.3">
      <c r="A31" s="55" t="s">
        <v>101</v>
      </c>
      <c r="B31" s="56" t="s">
        <v>139</v>
      </c>
      <c r="C31" s="57" t="s">
        <v>140</v>
      </c>
      <c r="D31" s="77">
        <v>247172015</v>
      </c>
      <c r="E31" s="78">
        <v>174617371</v>
      </c>
      <c r="F31" s="79">
        <f t="shared" si="0"/>
        <v>421789386</v>
      </c>
      <c r="G31" s="77">
        <v>247172015</v>
      </c>
      <c r="H31" s="78">
        <v>174617371</v>
      </c>
      <c r="I31" s="79">
        <f t="shared" si="1"/>
        <v>421789386</v>
      </c>
      <c r="J31" s="77">
        <v>99463735</v>
      </c>
      <c r="K31" s="78">
        <v>18871974</v>
      </c>
      <c r="L31" s="78">
        <f t="shared" si="2"/>
        <v>118335709</v>
      </c>
      <c r="M31" s="95">
        <f t="shared" si="3"/>
        <v>0.28055639361204787</v>
      </c>
      <c r="N31" s="77">
        <v>71951641</v>
      </c>
      <c r="O31" s="78">
        <v>42214476</v>
      </c>
      <c r="P31" s="78">
        <f t="shared" si="4"/>
        <v>114166117</v>
      </c>
      <c r="Q31" s="95">
        <f t="shared" si="5"/>
        <v>0.27067091014945549</v>
      </c>
      <c r="R31" s="77">
        <v>0</v>
      </c>
      <c r="S31" s="78">
        <v>0</v>
      </c>
      <c r="T31" s="78">
        <f t="shared" si="6"/>
        <v>0</v>
      </c>
      <c r="U31" s="95">
        <f t="shared" si="7"/>
        <v>0</v>
      </c>
      <c r="V31" s="77">
        <v>0</v>
      </c>
      <c r="W31" s="78">
        <v>0</v>
      </c>
      <c r="X31" s="78">
        <f t="shared" si="8"/>
        <v>0</v>
      </c>
      <c r="Y31" s="95">
        <f t="shared" si="9"/>
        <v>0</v>
      </c>
      <c r="Z31" s="77">
        <f t="shared" si="10"/>
        <v>171415376</v>
      </c>
      <c r="AA31" s="78">
        <f t="shared" si="11"/>
        <v>61086450</v>
      </c>
      <c r="AB31" s="78">
        <f t="shared" si="12"/>
        <v>232501826</v>
      </c>
      <c r="AC31" s="95">
        <f t="shared" si="13"/>
        <v>0.55122730376150342</v>
      </c>
      <c r="AD31" s="77">
        <v>77477674</v>
      </c>
      <c r="AE31" s="78">
        <v>49368018</v>
      </c>
      <c r="AF31" s="78">
        <f t="shared" si="14"/>
        <v>126845692</v>
      </c>
      <c r="AG31" s="78">
        <v>342156007</v>
      </c>
      <c r="AH31" s="78">
        <v>430184307</v>
      </c>
      <c r="AI31" s="79">
        <v>269102950</v>
      </c>
      <c r="AJ31" s="114">
        <f t="shared" si="15"/>
        <v>0.78649196417586209</v>
      </c>
      <c r="AK31" s="115">
        <f t="shared" si="16"/>
        <v>-9.996062775234027E-2</v>
      </c>
    </row>
    <row r="32" spans="1:37" ht="13" x14ac:dyDescent="0.3">
      <c r="A32" s="55" t="s">
        <v>101</v>
      </c>
      <c r="B32" s="56" t="s">
        <v>141</v>
      </c>
      <c r="C32" s="57" t="s">
        <v>142</v>
      </c>
      <c r="D32" s="77">
        <v>253534232</v>
      </c>
      <c r="E32" s="78">
        <v>126403376</v>
      </c>
      <c r="F32" s="79">
        <f t="shared" si="0"/>
        <v>379937608</v>
      </c>
      <c r="G32" s="77">
        <v>253534232</v>
      </c>
      <c r="H32" s="78">
        <v>126403376</v>
      </c>
      <c r="I32" s="79">
        <f t="shared" si="1"/>
        <v>379937608</v>
      </c>
      <c r="J32" s="77">
        <v>94231040</v>
      </c>
      <c r="K32" s="78">
        <v>41930700</v>
      </c>
      <c r="L32" s="78">
        <f t="shared" si="2"/>
        <v>136161740</v>
      </c>
      <c r="M32" s="95">
        <f t="shared" si="3"/>
        <v>0.35837921051500643</v>
      </c>
      <c r="N32" s="77">
        <v>68325206</v>
      </c>
      <c r="O32" s="78">
        <v>30641722</v>
      </c>
      <c r="P32" s="78">
        <f t="shared" si="4"/>
        <v>98966928</v>
      </c>
      <c r="Q32" s="95">
        <f t="shared" si="5"/>
        <v>0.26048205262165047</v>
      </c>
      <c r="R32" s="77">
        <v>0</v>
      </c>
      <c r="S32" s="78">
        <v>0</v>
      </c>
      <c r="T32" s="78">
        <f t="shared" si="6"/>
        <v>0</v>
      </c>
      <c r="U32" s="95">
        <f t="shared" si="7"/>
        <v>0</v>
      </c>
      <c r="V32" s="77">
        <v>0</v>
      </c>
      <c r="W32" s="78">
        <v>0</v>
      </c>
      <c r="X32" s="78">
        <f t="shared" si="8"/>
        <v>0</v>
      </c>
      <c r="Y32" s="95">
        <f t="shared" si="9"/>
        <v>0</v>
      </c>
      <c r="Z32" s="77">
        <f t="shared" si="10"/>
        <v>162556246</v>
      </c>
      <c r="AA32" s="78">
        <f t="shared" si="11"/>
        <v>72572422</v>
      </c>
      <c r="AB32" s="78">
        <f t="shared" si="12"/>
        <v>235128668</v>
      </c>
      <c r="AC32" s="95">
        <f t="shared" si="13"/>
        <v>0.6188612631366569</v>
      </c>
      <c r="AD32" s="77">
        <v>79935426</v>
      </c>
      <c r="AE32" s="78">
        <v>49848768</v>
      </c>
      <c r="AF32" s="78">
        <f t="shared" si="14"/>
        <v>129784194</v>
      </c>
      <c r="AG32" s="78">
        <v>435137563</v>
      </c>
      <c r="AH32" s="78">
        <v>438428812</v>
      </c>
      <c r="AI32" s="79">
        <v>177598457</v>
      </c>
      <c r="AJ32" s="114">
        <f t="shared" si="15"/>
        <v>0.40814324503628291</v>
      </c>
      <c r="AK32" s="115">
        <f t="shared" si="16"/>
        <v>-0.23745007038376342</v>
      </c>
    </row>
    <row r="33" spans="1:37" ht="13" x14ac:dyDescent="0.3">
      <c r="A33" s="55" t="s">
        <v>101</v>
      </c>
      <c r="B33" s="56" t="s">
        <v>143</v>
      </c>
      <c r="C33" s="57" t="s">
        <v>144</v>
      </c>
      <c r="D33" s="77">
        <v>166453265</v>
      </c>
      <c r="E33" s="78">
        <v>75544148</v>
      </c>
      <c r="F33" s="79">
        <f t="shared" si="0"/>
        <v>241997413</v>
      </c>
      <c r="G33" s="77">
        <v>166453265</v>
      </c>
      <c r="H33" s="78">
        <v>75544148</v>
      </c>
      <c r="I33" s="79">
        <f t="shared" si="1"/>
        <v>241997413</v>
      </c>
      <c r="J33" s="77">
        <v>103552831</v>
      </c>
      <c r="K33" s="78">
        <v>97715920</v>
      </c>
      <c r="L33" s="78">
        <f t="shared" si="2"/>
        <v>201268751</v>
      </c>
      <c r="M33" s="95">
        <f t="shared" si="3"/>
        <v>0.83169794463877178</v>
      </c>
      <c r="N33" s="77">
        <v>47533305</v>
      </c>
      <c r="O33" s="78">
        <v>29559013</v>
      </c>
      <c r="P33" s="78">
        <f t="shared" si="4"/>
        <v>77092318</v>
      </c>
      <c r="Q33" s="95">
        <f t="shared" si="5"/>
        <v>0.31856670302504431</v>
      </c>
      <c r="R33" s="77">
        <v>0</v>
      </c>
      <c r="S33" s="78">
        <v>0</v>
      </c>
      <c r="T33" s="78">
        <f t="shared" si="6"/>
        <v>0</v>
      </c>
      <c r="U33" s="95">
        <f t="shared" si="7"/>
        <v>0</v>
      </c>
      <c r="V33" s="77">
        <v>0</v>
      </c>
      <c r="W33" s="78">
        <v>0</v>
      </c>
      <c r="X33" s="78">
        <f t="shared" si="8"/>
        <v>0</v>
      </c>
      <c r="Y33" s="95">
        <f t="shared" si="9"/>
        <v>0</v>
      </c>
      <c r="Z33" s="77">
        <f t="shared" si="10"/>
        <v>151086136</v>
      </c>
      <c r="AA33" s="78">
        <f t="shared" si="11"/>
        <v>127274933</v>
      </c>
      <c r="AB33" s="78">
        <f t="shared" si="12"/>
        <v>278361069</v>
      </c>
      <c r="AC33" s="95">
        <f t="shared" si="13"/>
        <v>1.1502646476638161</v>
      </c>
      <c r="AD33" s="77">
        <v>45083116</v>
      </c>
      <c r="AE33" s="78">
        <v>28934729</v>
      </c>
      <c r="AF33" s="78">
        <f t="shared" si="14"/>
        <v>74017845</v>
      </c>
      <c r="AG33" s="78">
        <v>222726914</v>
      </c>
      <c r="AH33" s="78">
        <v>278159398</v>
      </c>
      <c r="AI33" s="79">
        <v>140977803</v>
      </c>
      <c r="AJ33" s="114">
        <f t="shared" si="15"/>
        <v>0.63296258394708416</v>
      </c>
      <c r="AK33" s="115">
        <f t="shared" si="16"/>
        <v>4.1536915861303481E-2</v>
      </c>
    </row>
    <row r="34" spans="1:37" ht="13" x14ac:dyDescent="0.3">
      <c r="A34" s="55" t="s">
        <v>101</v>
      </c>
      <c r="B34" s="56" t="s">
        <v>145</v>
      </c>
      <c r="C34" s="57" t="s">
        <v>146</v>
      </c>
      <c r="D34" s="77">
        <v>1094782574</v>
      </c>
      <c r="E34" s="78">
        <v>126040260</v>
      </c>
      <c r="F34" s="79">
        <f t="shared" si="0"/>
        <v>1220822834</v>
      </c>
      <c r="G34" s="77">
        <v>1094782574</v>
      </c>
      <c r="H34" s="78">
        <v>126040260</v>
      </c>
      <c r="I34" s="79">
        <f t="shared" si="1"/>
        <v>1220822834</v>
      </c>
      <c r="J34" s="77">
        <v>588427488</v>
      </c>
      <c r="K34" s="78">
        <v>21653789</v>
      </c>
      <c r="L34" s="78">
        <f t="shared" si="2"/>
        <v>610081277</v>
      </c>
      <c r="M34" s="95">
        <f t="shared" si="3"/>
        <v>0.49972957583131183</v>
      </c>
      <c r="N34" s="77">
        <v>219271971</v>
      </c>
      <c r="O34" s="78">
        <v>34243752</v>
      </c>
      <c r="P34" s="78">
        <f t="shared" si="4"/>
        <v>253515723</v>
      </c>
      <c r="Q34" s="95">
        <f t="shared" si="5"/>
        <v>0.20765971600429617</v>
      </c>
      <c r="R34" s="77">
        <v>0</v>
      </c>
      <c r="S34" s="78">
        <v>0</v>
      </c>
      <c r="T34" s="78">
        <f t="shared" si="6"/>
        <v>0</v>
      </c>
      <c r="U34" s="95">
        <f t="shared" si="7"/>
        <v>0</v>
      </c>
      <c r="V34" s="77">
        <v>0</v>
      </c>
      <c r="W34" s="78">
        <v>0</v>
      </c>
      <c r="X34" s="78">
        <f t="shared" si="8"/>
        <v>0</v>
      </c>
      <c r="Y34" s="95">
        <f t="shared" si="9"/>
        <v>0</v>
      </c>
      <c r="Z34" s="77">
        <f t="shared" si="10"/>
        <v>807699459</v>
      </c>
      <c r="AA34" s="78">
        <f t="shared" si="11"/>
        <v>55897541</v>
      </c>
      <c r="AB34" s="78">
        <f t="shared" si="12"/>
        <v>863597000</v>
      </c>
      <c r="AC34" s="95">
        <f t="shared" si="13"/>
        <v>0.70738929183560795</v>
      </c>
      <c r="AD34" s="77">
        <v>250900021</v>
      </c>
      <c r="AE34" s="78">
        <v>53814736</v>
      </c>
      <c r="AF34" s="78">
        <f t="shared" si="14"/>
        <v>304714757</v>
      </c>
      <c r="AG34" s="78">
        <v>1275484760</v>
      </c>
      <c r="AH34" s="78">
        <v>1348290713</v>
      </c>
      <c r="AI34" s="79">
        <v>747946993</v>
      </c>
      <c r="AJ34" s="114">
        <f t="shared" si="15"/>
        <v>0.58640214015571612</v>
      </c>
      <c r="AK34" s="115">
        <f t="shared" si="16"/>
        <v>-0.16802282404721214</v>
      </c>
    </row>
    <row r="35" spans="1:37" ht="13" x14ac:dyDescent="0.3">
      <c r="A35" s="55" t="s">
        <v>116</v>
      </c>
      <c r="B35" s="56" t="s">
        <v>147</v>
      </c>
      <c r="C35" s="57" t="s">
        <v>148</v>
      </c>
      <c r="D35" s="77">
        <v>1807055243</v>
      </c>
      <c r="E35" s="78">
        <v>388451198</v>
      </c>
      <c r="F35" s="79">
        <f t="shared" si="0"/>
        <v>2195506441</v>
      </c>
      <c r="G35" s="77">
        <v>1807055243</v>
      </c>
      <c r="H35" s="78">
        <v>388451198</v>
      </c>
      <c r="I35" s="79">
        <f t="shared" si="1"/>
        <v>2195506441</v>
      </c>
      <c r="J35" s="77">
        <v>514158349</v>
      </c>
      <c r="K35" s="78">
        <v>100695896</v>
      </c>
      <c r="L35" s="78">
        <f t="shared" si="2"/>
        <v>614854245</v>
      </c>
      <c r="M35" s="95">
        <f t="shared" si="3"/>
        <v>0.28005121438858033</v>
      </c>
      <c r="N35" s="77">
        <v>461323177</v>
      </c>
      <c r="O35" s="78">
        <v>196650553</v>
      </c>
      <c r="P35" s="78">
        <f t="shared" si="4"/>
        <v>657973730</v>
      </c>
      <c r="Q35" s="95">
        <f t="shared" si="5"/>
        <v>0.29969109528110011</v>
      </c>
      <c r="R35" s="77">
        <v>0</v>
      </c>
      <c r="S35" s="78">
        <v>0</v>
      </c>
      <c r="T35" s="78">
        <f t="shared" si="6"/>
        <v>0</v>
      </c>
      <c r="U35" s="95">
        <f t="shared" si="7"/>
        <v>0</v>
      </c>
      <c r="V35" s="77">
        <v>0</v>
      </c>
      <c r="W35" s="78">
        <v>0</v>
      </c>
      <c r="X35" s="78">
        <f t="shared" si="8"/>
        <v>0</v>
      </c>
      <c r="Y35" s="95">
        <f t="shared" si="9"/>
        <v>0</v>
      </c>
      <c r="Z35" s="77">
        <f t="shared" si="10"/>
        <v>975481526</v>
      </c>
      <c r="AA35" s="78">
        <f t="shared" si="11"/>
        <v>297346449</v>
      </c>
      <c r="AB35" s="78">
        <f t="shared" si="12"/>
        <v>1272827975</v>
      </c>
      <c r="AC35" s="95">
        <f t="shared" si="13"/>
        <v>0.57974230966968043</v>
      </c>
      <c r="AD35" s="77">
        <v>438852340</v>
      </c>
      <c r="AE35" s="78">
        <v>178989410</v>
      </c>
      <c r="AF35" s="78">
        <f t="shared" si="14"/>
        <v>617841750</v>
      </c>
      <c r="AG35" s="78">
        <v>2220053969</v>
      </c>
      <c r="AH35" s="78">
        <v>2252796679</v>
      </c>
      <c r="AI35" s="79">
        <v>1235333701</v>
      </c>
      <c r="AJ35" s="114">
        <f t="shared" si="15"/>
        <v>0.55644309473991893</v>
      </c>
      <c r="AK35" s="115">
        <f t="shared" si="16"/>
        <v>6.4955111887469608E-2</v>
      </c>
    </row>
    <row r="36" spans="1:37" ht="14" x14ac:dyDescent="0.3">
      <c r="A36" s="58" t="s">
        <v>0</v>
      </c>
      <c r="B36" s="59" t="s">
        <v>149</v>
      </c>
      <c r="C36" s="60" t="s">
        <v>0</v>
      </c>
      <c r="D36" s="80">
        <f>SUM(D29:D35)</f>
        <v>4360167659</v>
      </c>
      <c r="E36" s="81">
        <f>SUM(E29:E35)</f>
        <v>1053228662</v>
      </c>
      <c r="F36" s="82">
        <f t="shared" si="0"/>
        <v>5413396321</v>
      </c>
      <c r="G36" s="80">
        <f>SUM(G29:G35)</f>
        <v>4360167659</v>
      </c>
      <c r="H36" s="81">
        <f>SUM(H29:H35)</f>
        <v>1053228662</v>
      </c>
      <c r="I36" s="82">
        <f t="shared" si="1"/>
        <v>5413396321</v>
      </c>
      <c r="J36" s="80">
        <f>SUM(J29:J35)</f>
        <v>1638154335</v>
      </c>
      <c r="K36" s="81">
        <f>SUM(K29:K35)</f>
        <v>338680720</v>
      </c>
      <c r="L36" s="81">
        <f t="shared" si="2"/>
        <v>1976835055</v>
      </c>
      <c r="M36" s="96">
        <f t="shared" si="3"/>
        <v>0.36517464042514908</v>
      </c>
      <c r="N36" s="80">
        <f>SUM(N29:N35)</f>
        <v>1009780343</v>
      </c>
      <c r="O36" s="81">
        <f>SUM(O29:O35)</f>
        <v>369818559</v>
      </c>
      <c r="P36" s="81">
        <f t="shared" si="4"/>
        <v>1379598902</v>
      </c>
      <c r="Q36" s="96">
        <f t="shared" si="5"/>
        <v>0.25484904858123353</v>
      </c>
      <c r="R36" s="80">
        <f>SUM(R29:R35)</f>
        <v>0</v>
      </c>
      <c r="S36" s="81">
        <f>SUM(S29:S35)</f>
        <v>0</v>
      </c>
      <c r="T36" s="81">
        <f t="shared" si="6"/>
        <v>0</v>
      </c>
      <c r="U36" s="96">
        <f t="shared" si="7"/>
        <v>0</v>
      </c>
      <c r="V36" s="80">
        <f>SUM(V29:V35)</f>
        <v>0</v>
      </c>
      <c r="W36" s="81">
        <f>SUM(W29:W35)</f>
        <v>0</v>
      </c>
      <c r="X36" s="81">
        <f t="shared" si="8"/>
        <v>0</v>
      </c>
      <c r="Y36" s="96">
        <f t="shared" si="9"/>
        <v>0</v>
      </c>
      <c r="Z36" s="80">
        <f t="shared" si="10"/>
        <v>2647934678</v>
      </c>
      <c r="AA36" s="81">
        <f t="shared" si="11"/>
        <v>708499279</v>
      </c>
      <c r="AB36" s="81">
        <f t="shared" si="12"/>
        <v>3356433957</v>
      </c>
      <c r="AC36" s="96">
        <f t="shared" si="13"/>
        <v>0.62002368900638261</v>
      </c>
      <c r="AD36" s="80">
        <f>SUM(AD29:AD35)</f>
        <v>1017550428</v>
      </c>
      <c r="AE36" s="81">
        <f>SUM(AE29:AE35)</f>
        <v>402890276</v>
      </c>
      <c r="AF36" s="81">
        <f t="shared" si="14"/>
        <v>1420440704</v>
      </c>
      <c r="AG36" s="81">
        <f>SUM(AG29:AG35)</f>
        <v>5331344279</v>
      </c>
      <c r="AH36" s="81">
        <f>SUM(AH29:AH35)</f>
        <v>5622137526</v>
      </c>
      <c r="AI36" s="82">
        <f>SUM(AI29:AI35)</f>
        <v>3067274911</v>
      </c>
      <c r="AJ36" s="116">
        <f t="shared" si="15"/>
        <v>0.57532861328837848</v>
      </c>
      <c r="AK36" s="117">
        <f t="shared" si="16"/>
        <v>-2.8752908787384346E-2</v>
      </c>
    </row>
    <row r="37" spans="1:37" ht="13" x14ac:dyDescent="0.3">
      <c r="A37" s="55" t="s">
        <v>101</v>
      </c>
      <c r="B37" s="56" t="s">
        <v>150</v>
      </c>
      <c r="C37" s="57" t="s">
        <v>151</v>
      </c>
      <c r="D37" s="77">
        <v>466930807</v>
      </c>
      <c r="E37" s="78">
        <v>60339060</v>
      </c>
      <c r="F37" s="79">
        <f t="shared" si="0"/>
        <v>527269867</v>
      </c>
      <c r="G37" s="77">
        <v>466930807</v>
      </c>
      <c r="H37" s="78">
        <v>60339060</v>
      </c>
      <c r="I37" s="79">
        <f t="shared" si="1"/>
        <v>527269867</v>
      </c>
      <c r="J37" s="77">
        <v>115293305</v>
      </c>
      <c r="K37" s="78">
        <v>15031737</v>
      </c>
      <c r="L37" s="78">
        <f t="shared" si="2"/>
        <v>130325042</v>
      </c>
      <c r="M37" s="95">
        <f t="shared" si="3"/>
        <v>0.24716952391288463</v>
      </c>
      <c r="N37" s="77">
        <v>121670749</v>
      </c>
      <c r="O37" s="78">
        <v>18409759</v>
      </c>
      <c r="P37" s="78">
        <f t="shared" si="4"/>
        <v>140080508</v>
      </c>
      <c r="Q37" s="95">
        <f t="shared" si="5"/>
        <v>0.26567137014108944</v>
      </c>
      <c r="R37" s="77">
        <v>0</v>
      </c>
      <c r="S37" s="78">
        <v>0</v>
      </c>
      <c r="T37" s="78">
        <f t="shared" si="6"/>
        <v>0</v>
      </c>
      <c r="U37" s="95">
        <f t="shared" si="7"/>
        <v>0</v>
      </c>
      <c r="V37" s="77">
        <v>0</v>
      </c>
      <c r="W37" s="78">
        <v>0</v>
      </c>
      <c r="X37" s="78">
        <f t="shared" si="8"/>
        <v>0</v>
      </c>
      <c r="Y37" s="95">
        <f t="shared" si="9"/>
        <v>0</v>
      </c>
      <c r="Z37" s="77">
        <f t="shared" si="10"/>
        <v>236964054</v>
      </c>
      <c r="AA37" s="78">
        <f t="shared" si="11"/>
        <v>33441496</v>
      </c>
      <c r="AB37" s="78">
        <f t="shared" si="12"/>
        <v>270405550</v>
      </c>
      <c r="AC37" s="95">
        <f t="shared" si="13"/>
        <v>0.51284089405397404</v>
      </c>
      <c r="AD37" s="77">
        <v>98143016</v>
      </c>
      <c r="AE37" s="78">
        <v>21679507</v>
      </c>
      <c r="AF37" s="78">
        <f t="shared" si="14"/>
        <v>119822523</v>
      </c>
      <c r="AG37" s="78">
        <v>515205028</v>
      </c>
      <c r="AH37" s="78">
        <v>534695338</v>
      </c>
      <c r="AI37" s="79">
        <v>247664003</v>
      </c>
      <c r="AJ37" s="114">
        <f t="shared" si="15"/>
        <v>0.48070960014000486</v>
      </c>
      <c r="AK37" s="115">
        <f t="shared" si="16"/>
        <v>0.16906658692205978</v>
      </c>
    </row>
    <row r="38" spans="1:37" ht="13" x14ac:dyDescent="0.3">
      <c r="A38" s="55" t="s">
        <v>101</v>
      </c>
      <c r="B38" s="56" t="s">
        <v>152</v>
      </c>
      <c r="C38" s="57" t="s">
        <v>153</v>
      </c>
      <c r="D38" s="77">
        <v>364702548</v>
      </c>
      <c r="E38" s="78">
        <v>135991073</v>
      </c>
      <c r="F38" s="79">
        <f t="shared" si="0"/>
        <v>500693621</v>
      </c>
      <c r="G38" s="77">
        <v>364702548</v>
      </c>
      <c r="H38" s="78">
        <v>135991073</v>
      </c>
      <c r="I38" s="79">
        <f t="shared" si="1"/>
        <v>500693621</v>
      </c>
      <c r="J38" s="77">
        <v>393571898</v>
      </c>
      <c r="K38" s="78">
        <v>18334016</v>
      </c>
      <c r="L38" s="78">
        <f t="shared" si="2"/>
        <v>411905914</v>
      </c>
      <c r="M38" s="95">
        <f t="shared" si="3"/>
        <v>0.82267058481258337</v>
      </c>
      <c r="N38" s="77">
        <v>92335317</v>
      </c>
      <c r="O38" s="78">
        <v>35788196</v>
      </c>
      <c r="P38" s="78">
        <f t="shared" si="4"/>
        <v>128123513</v>
      </c>
      <c r="Q38" s="95">
        <f t="shared" si="5"/>
        <v>0.25589204181213243</v>
      </c>
      <c r="R38" s="77">
        <v>0</v>
      </c>
      <c r="S38" s="78">
        <v>0</v>
      </c>
      <c r="T38" s="78">
        <f t="shared" si="6"/>
        <v>0</v>
      </c>
      <c r="U38" s="95">
        <f t="shared" si="7"/>
        <v>0</v>
      </c>
      <c r="V38" s="77">
        <v>0</v>
      </c>
      <c r="W38" s="78">
        <v>0</v>
      </c>
      <c r="X38" s="78">
        <f t="shared" si="8"/>
        <v>0</v>
      </c>
      <c r="Y38" s="95">
        <f t="shared" si="9"/>
        <v>0</v>
      </c>
      <c r="Z38" s="77">
        <f t="shared" si="10"/>
        <v>485907215</v>
      </c>
      <c r="AA38" s="78">
        <f t="shared" si="11"/>
        <v>54122212</v>
      </c>
      <c r="AB38" s="78">
        <f t="shared" si="12"/>
        <v>540029427</v>
      </c>
      <c r="AC38" s="95">
        <f t="shared" si="13"/>
        <v>1.0785626266247159</v>
      </c>
      <c r="AD38" s="77">
        <v>77564343</v>
      </c>
      <c r="AE38" s="78">
        <v>30910351</v>
      </c>
      <c r="AF38" s="78">
        <f t="shared" si="14"/>
        <v>108474694</v>
      </c>
      <c r="AG38" s="78">
        <v>494384686</v>
      </c>
      <c r="AH38" s="78">
        <v>528324647</v>
      </c>
      <c r="AI38" s="79">
        <v>266022777</v>
      </c>
      <c r="AJ38" s="114">
        <f t="shared" si="15"/>
        <v>0.53808862720314921</v>
      </c>
      <c r="AK38" s="115">
        <f t="shared" si="16"/>
        <v>0.181137353565616</v>
      </c>
    </row>
    <row r="39" spans="1:37" ht="13" x14ac:dyDescent="0.3">
      <c r="A39" s="55" t="s">
        <v>101</v>
      </c>
      <c r="B39" s="56" t="s">
        <v>154</v>
      </c>
      <c r="C39" s="57" t="s">
        <v>155</v>
      </c>
      <c r="D39" s="77">
        <v>490072261</v>
      </c>
      <c r="E39" s="78">
        <v>39919855</v>
      </c>
      <c r="F39" s="79">
        <f t="shared" si="0"/>
        <v>529992116</v>
      </c>
      <c r="G39" s="77">
        <v>490072261</v>
      </c>
      <c r="H39" s="78">
        <v>39919855</v>
      </c>
      <c r="I39" s="79">
        <f t="shared" si="1"/>
        <v>529992116</v>
      </c>
      <c r="J39" s="77">
        <v>149184081</v>
      </c>
      <c r="K39" s="78">
        <v>5195365</v>
      </c>
      <c r="L39" s="78">
        <f t="shared" si="2"/>
        <v>154379446</v>
      </c>
      <c r="M39" s="95">
        <f t="shared" si="3"/>
        <v>0.29128630660611565</v>
      </c>
      <c r="N39" s="77">
        <v>117155530</v>
      </c>
      <c r="O39" s="78">
        <v>13231542</v>
      </c>
      <c r="P39" s="78">
        <f t="shared" si="4"/>
        <v>130387072</v>
      </c>
      <c r="Q39" s="95">
        <f t="shared" si="5"/>
        <v>0.24601700301519203</v>
      </c>
      <c r="R39" s="77">
        <v>0</v>
      </c>
      <c r="S39" s="78">
        <v>0</v>
      </c>
      <c r="T39" s="78">
        <f t="shared" si="6"/>
        <v>0</v>
      </c>
      <c r="U39" s="95">
        <f t="shared" si="7"/>
        <v>0</v>
      </c>
      <c r="V39" s="77">
        <v>0</v>
      </c>
      <c r="W39" s="78">
        <v>0</v>
      </c>
      <c r="X39" s="78">
        <f t="shared" si="8"/>
        <v>0</v>
      </c>
      <c r="Y39" s="95">
        <f t="shared" si="9"/>
        <v>0</v>
      </c>
      <c r="Z39" s="77">
        <f t="shared" si="10"/>
        <v>266339611</v>
      </c>
      <c r="AA39" s="78">
        <f t="shared" si="11"/>
        <v>18426907</v>
      </c>
      <c r="AB39" s="78">
        <f t="shared" si="12"/>
        <v>284766518</v>
      </c>
      <c r="AC39" s="95">
        <f t="shared" si="13"/>
        <v>0.53730330962130768</v>
      </c>
      <c r="AD39" s="77">
        <v>137258103</v>
      </c>
      <c r="AE39" s="78">
        <v>132966603</v>
      </c>
      <c r="AF39" s="78">
        <f t="shared" si="14"/>
        <v>270224706</v>
      </c>
      <c r="AG39" s="78">
        <v>451539396</v>
      </c>
      <c r="AH39" s="78">
        <v>489462485</v>
      </c>
      <c r="AI39" s="79">
        <v>297076303</v>
      </c>
      <c r="AJ39" s="114">
        <f t="shared" si="15"/>
        <v>0.65791890061349156</v>
      </c>
      <c r="AK39" s="115">
        <f t="shared" si="16"/>
        <v>-0.51748648770849248</v>
      </c>
    </row>
    <row r="40" spans="1:37" ht="13" x14ac:dyDescent="0.3">
      <c r="A40" s="55" t="s">
        <v>116</v>
      </c>
      <c r="B40" s="56" t="s">
        <v>156</v>
      </c>
      <c r="C40" s="57" t="s">
        <v>157</v>
      </c>
      <c r="D40" s="77">
        <v>952997834</v>
      </c>
      <c r="E40" s="78">
        <v>273663190</v>
      </c>
      <c r="F40" s="79">
        <f t="shared" si="0"/>
        <v>1226661024</v>
      </c>
      <c r="G40" s="77">
        <v>947210064</v>
      </c>
      <c r="H40" s="78">
        <v>290146655</v>
      </c>
      <c r="I40" s="79">
        <f t="shared" si="1"/>
        <v>1237356719</v>
      </c>
      <c r="J40" s="77">
        <v>278695406</v>
      </c>
      <c r="K40" s="78">
        <v>31364654</v>
      </c>
      <c r="L40" s="78">
        <f t="shared" si="2"/>
        <v>310060060</v>
      </c>
      <c r="M40" s="95">
        <f t="shared" si="3"/>
        <v>0.25276751599144315</v>
      </c>
      <c r="N40" s="77">
        <v>254102689</v>
      </c>
      <c r="O40" s="78">
        <v>67521276</v>
      </c>
      <c r="P40" s="78">
        <f t="shared" si="4"/>
        <v>321623965</v>
      </c>
      <c r="Q40" s="95">
        <f t="shared" si="5"/>
        <v>0.26219465582367768</v>
      </c>
      <c r="R40" s="77">
        <v>0</v>
      </c>
      <c r="S40" s="78">
        <v>0</v>
      </c>
      <c r="T40" s="78">
        <f t="shared" si="6"/>
        <v>0</v>
      </c>
      <c r="U40" s="95">
        <f t="shared" si="7"/>
        <v>0</v>
      </c>
      <c r="V40" s="77">
        <v>0</v>
      </c>
      <c r="W40" s="78">
        <v>0</v>
      </c>
      <c r="X40" s="78">
        <f t="shared" si="8"/>
        <v>0</v>
      </c>
      <c r="Y40" s="95">
        <f t="shared" si="9"/>
        <v>0</v>
      </c>
      <c r="Z40" s="77">
        <f t="shared" si="10"/>
        <v>532798095</v>
      </c>
      <c r="AA40" s="78">
        <f t="shared" si="11"/>
        <v>98885930</v>
      </c>
      <c r="AB40" s="78">
        <f t="shared" si="12"/>
        <v>631684025</v>
      </c>
      <c r="AC40" s="95">
        <f t="shared" si="13"/>
        <v>0.51496217181512083</v>
      </c>
      <c r="AD40" s="77">
        <v>213305548</v>
      </c>
      <c r="AE40" s="78">
        <v>57329588</v>
      </c>
      <c r="AF40" s="78">
        <f t="shared" si="14"/>
        <v>270635136</v>
      </c>
      <c r="AG40" s="78">
        <v>1151257728</v>
      </c>
      <c r="AH40" s="78">
        <v>1176172389</v>
      </c>
      <c r="AI40" s="79">
        <v>582169413</v>
      </c>
      <c r="AJ40" s="114">
        <f t="shared" si="15"/>
        <v>0.50568122049557263</v>
      </c>
      <c r="AK40" s="115">
        <f t="shared" si="16"/>
        <v>0.18840432086393988</v>
      </c>
    </row>
    <row r="41" spans="1:37" ht="14" x14ac:dyDescent="0.3">
      <c r="A41" s="58" t="s">
        <v>0</v>
      </c>
      <c r="B41" s="59" t="s">
        <v>158</v>
      </c>
      <c r="C41" s="60" t="s">
        <v>0</v>
      </c>
      <c r="D41" s="80">
        <f>SUM(D37:D40)</f>
        <v>2274703450</v>
      </c>
      <c r="E41" s="81">
        <f>SUM(E37:E40)</f>
        <v>509913178</v>
      </c>
      <c r="F41" s="82">
        <f t="shared" si="0"/>
        <v>2784616628</v>
      </c>
      <c r="G41" s="80">
        <f>SUM(G37:G40)</f>
        <v>2268915680</v>
      </c>
      <c r="H41" s="81">
        <f>SUM(H37:H40)</f>
        <v>526396643</v>
      </c>
      <c r="I41" s="82">
        <f t="shared" si="1"/>
        <v>2795312323</v>
      </c>
      <c r="J41" s="80">
        <f>SUM(J37:J40)</f>
        <v>936744690</v>
      </c>
      <c r="K41" s="81">
        <f>SUM(K37:K40)</f>
        <v>69925772</v>
      </c>
      <c r="L41" s="81">
        <f t="shared" si="2"/>
        <v>1006670462</v>
      </c>
      <c r="M41" s="96">
        <f t="shared" si="3"/>
        <v>0.36151133045665346</v>
      </c>
      <c r="N41" s="80">
        <f>SUM(N37:N40)</f>
        <v>585264285</v>
      </c>
      <c r="O41" s="81">
        <f>SUM(O37:O40)</f>
        <v>134950773</v>
      </c>
      <c r="P41" s="81">
        <f t="shared" si="4"/>
        <v>720215058</v>
      </c>
      <c r="Q41" s="96">
        <f t="shared" si="5"/>
        <v>0.25864065119703078</v>
      </c>
      <c r="R41" s="80">
        <f>SUM(R37:R40)</f>
        <v>0</v>
      </c>
      <c r="S41" s="81">
        <f>SUM(S37:S40)</f>
        <v>0</v>
      </c>
      <c r="T41" s="81">
        <f t="shared" si="6"/>
        <v>0</v>
      </c>
      <c r="U41" s="96">
        <f t="shared" si="7"/>
        <v>0</v>
      </c>
      <c r="V41" s="80">
        <f>SUM(V37:V40)</f>
        <v>0</v>
      </c>
      <c r="W41" s="81">
        <f>SUM(W37:W40)</f>
        <v>0</v>
      </c>
      <c r="X41" s="81">
        <f t="shared" si="8"/>
        <v>0</v>
      </c>
      <c r="Y41" s="96">
        <f t="shared" si="9"/>
        <v>0</v>
      </c>
      <c r="Z41" s="80">
        <f t="shared" si="10"/>
        <v>1522008975</v>
      </c>
      <c r="AA41" s="81">
        <f t="shared" si="11"/>
        <v>204876545</v>
      </c>
      <c r="AB41" s="81">
        <f t="shared" si="12"/>
        <v>1726885520</v>
      </c>
      <c r="AC41" s="96">
        <f t="shared" si="13"/>
        <v>0.62015198165368424</v>
      </c>
      <c r="AD41" s="80">
        <f>SUM(AD37:AD40)</f>
        <v>526271010</v>
      </c>
      <c r="AE41" s="81">
        <f>SUM(AE37:AE40)</f>
        <v>242886049</v>
      </c>
      <c r="AF41" s="81">
        <f t="shared" si="14"/>
        <v>769157059</v>
      </c>
      <c r="AG41" s="81">
        <f>SUM(AG37:AG40)</f>
        <v>2612386838</v>
      </c>
      <c r="AH41" s="81">
        <f>SUM(AH37:AH40)</f>
        <v>2728654859</v>
      </c>
      <c r="AI41" s="82">
        <f>SUM(AI37:AI40)</f>
        <v>1392932496</v>
      </c>
      <c r="AJ41" s="116">
        <f t="shared" si="15"/>
        <v>0.53320299878191313</v>
      </c>
      <c r="AK41" s="117">
        <f t="shared" si="16"/>
        <v>-6.3630698603521441E-2</v>
      </c>
    </row>
    <row r="42" spans="1:37" ht="13" x14ac:dyDescent="0.3">
      <c r="A42" s="55" t="s">
        <v>101</v>
      </c>
      <c r="B42" s="56" t="s">
        <v>159</v>
      </c>
      <c r="C42" s="57" t="s">
        <v>160</v>
      </c>
      <c r="D42" s="77">
        <v>453171408</v>
      </c>
      <c r="E42" s="78">
        <v>137354988</v>
      </c>
      <c r="F42" s="79">
        <f t="shared" si="0"/>
        <v>590526396</v>
      </c>
      <c r="G42" s="77">
        <v>457832888</v>
      </c>
      <c r="H42" s="78">
        <v>137945918</v>
      </c>
      <c r="I42" s="79">
        <f t="shared" si="1"/>
        <v>595778806</v>
      </c>
      <c r="J42" s="77">
        <v>178966098</v>
      </c>
      <c r="K42" s="78">
        <v>29999685</v>
      </c>
      <c r="L42" s="78">
        <f t="shared" si="2"/>
        <v>208965783</v>
      </c>
      <c r="M42" s="95">
        <f t="shared" si="3"/>
        <v>0.35386357733617718</v>
      </c>
      <c r="N42" s="77">
        <v>138561681</v>
      </c>
      <c r="O42" s="78">
        <v>35966352</v>
      </c>
      <c r="P42" s="78">
        <f t="shared" si="4"/>
        <v>174528033</v>
      </c>
      <c r="Q42" s="95">
        <f t="shared" si="5"/>
        <v>0.29554653980276946</v>
      </c>
      <c r="R42" s="77">
        <v>0</v>
      </c>
      <c r="S42" s="78">
        <v>0</v>
      </c>
      <c r="T42" s="78">
        <f t="shared" si="6"/>
        <v>0</v>
      </c>
      <c r="U42" s="95">
        <f t="shared" si="7"/>
        <v>0</v>
      </c>
      <c r="V42" s="77">
        <v>0</v>
      </c>
      <c r="W42" s="78">
        <v>0</v>
      </c>
      <c r="X42" s="78">
        <f t="shared" si="8"/>
        <v>0</v>
      </c>
      <c r="Y42" s="95">
        <f t="shared" si="9"/>
        <v>0</v>
      </c>
      <c r="Z42" s="77">
        <f t="shared" si="10"/>
        <v>317527779</v>
      </c>
      <c r="AA42" s="78">
        <f t="shared" si="11"/>
        <v>65966037</v>
      </c>
      <c r="AB42" s="78">
        <f t="shared" si="12"/>
        <v>383493816</v>
      </c>
      <c r="AC42" s="95">
        <f t="shared" si="13"/>
        <v>0.6494101171389467</v>
      </c>
      <c r="AD42" s="77">
        <v>147288421</v>
      </c>
      <c r="AE42" s="78">
        <v>26116111</v>
      </c>
      <c r="AF42" s="78">
        <f t="shared" si="14"/>
        <v>173404532</v>
      </c>
      <c r="AG42" s="78">
        <v>604459289</v>
      </c>
      <c r="AH42" s="78">
        <v>617245723</v>
      </c>
      <c r="AI42" s="79">
        <v>397721646</v>
      </c>
      <c r="AJ42" s="114">
        <f t="shared" si="15"/>
        <v>0.65797921090430955</v>
      </c>
      <c r="AK42" s="115">
        <f t="shared" si="16"/>
        <v>6.4790751835712701E-3</v>
      </c>
    </row>
    <row r="43" spans="1:37" ht="13" x14ac:dyDescent="0.3">
      <c r="A43" s="55" t="s">
        <v>101</v>
      </c>
      <c r="B43" s="56" t="s">
        <v>161</v>
      </c>
      <c r="C43" s="57" t="s">
        <v>162</v>
      </c>
      <c r="D43" s="77">
        <v>383573041</v>
      </c>
      <c r="E43" s="78">
        <v>143710254</v>
      </c>
      <c r="F43" s="79">
        <f t="shared" si="0"/>
        <v>527283295</v>
      </c>
      <c r="G43" s="77">
        <v>383573041</v>
      </c>
      <c r="H43" s="78">
        <v>143710254</v>
      </c>
      <c r="I43" s="79">
        <f t="shared" si="1"/>
        <v>527283295</v>
      </c>
      <c r="J43" s="77">
        <v>106273470</v>
      </c>
      <c r="K43" s="78">
        <v>-62983372</v>
      </c>
      <c r="L43" s="78">
        <f t="shared" si="2"/>
        <v>43290098</v>
      </c>
      <c r="M43" s="95">
        <f t="shared" si="3"/>
        <v>8.2100264526681052E-2</v>
      </c>
      <c r="N43" s="77">
        <v>73741361</v>
      </c>
      <c r="O43" s="78">
        <v>34244119</v>
      </c>
      <c r="P43" s="78">
        <f t="shared" si="4"/>
        <v>107985480</v>
      </c>
      <c r="Q43" s="95">
        <f t="shared" si="5"/>
        <v>0.20479594370612481</v>
      </c>
      <c r="R43" s="77">
        <v>0</v>
      </c>
      <c r="S43" s="78">
        <v>0</v>
      </c>
      <c r="T43" s="78">
        <f t="shared" si="6"/>
        <v>0</v>
      </c>
      <c r="U43" s="95">
        <f t="shared" si="7"/>
        <v>0</v>
      </c>
      <c r="V43" s="77">
        <v>0</v>
      </c>
      <c r="W43" s="78">
        <v>0</v>
      </c>
      <c r="X43" s="78">
        <f t="shared" si="8"/>
        <v>0</v>
      </c>
      <c r="Y43" s="95">
        <f t="shared" si="9"/>
        <v>0</v>
      </c>
      <c r="Z43" s="77">
        <f t="shared" si="10"/>
        <v>180014831</v>
      </c>
      <c r="AA43" s="78">
        <f t="shared" si="11"/>
        <v>-28739253</v>
      </c>
      <c r="AB43" s="78">
        <f t="shared" si="12"/>
        <v>151275578</v>
      </c>
      <c r="AC43" s="95">
        <f t="shared" si="13"/>
        <v>0.28689620823280587</v>
      </c>
      <c r="AD43" s="77">
        <v>78329855</v>
      </c>
      <c r="AE43" s="78">
        <v>43035438</v>
      </c>
      <c r="AF43" s="78">
        <f t="shared" si="14"/>
        <v>121365293</v>
      </c>
      <c r="AG43" s="78">
        <v>525685683</v>
      </c>
      <c r="AH43" s="78">
        <v>642658143</v>
      </c>
      <c r="AI43" s="79">
        <v>280960083</v>
      </c>
      <c r="AJ43" s="114">
        <f t="shared" si="15"/>
        <v>0.53446401925311704</v>
      </c>
      <c r="AK43" s="115">
        <f t="shared" si="16"/>
        <v>-0.11024414533403715</v>
      </c>
    </row>
    <row r="44" spans="1:37" ht="13" x14ac:dyDescent="0.3">
      <c r="A44" s="55" t="s">
        <v>101</v>
      </c>
      <c r="B44" s="56" t="s">
        <v>163</v>
      </c>
      <c r="C44" s="57" t="s">
        <v>164</v>
      </c>
      <c r="D44" s="77">
        <v>477958154</v>
      </c>
      <c r="E44" s="78">
        <v>177700172</v>
      </c>
      <c r="F44" s="79">
        <f t="shared" si="0"/>
        <v>655658326</v>
      </c>
      <c r="G44" s="77">
        <v>477958154</v>
      </c>
      <c r="H44" s="78">
        <v>177700172</v>
      </c>
      <c r="I44" s="79">
        <f t="shared" si="1"/>
        <v>655658326</v>
      </c>
      <c r="J44" s="77">
        <v>222538994</v>
      </c>
      <c r="K44" s="78">
        <v>19209127</v>
      </c>
      <c r="L44" s="78">
        <f t="shared" si="2"/>
        <v>241748121</v>
      </c>
      <c r="M44" s="95">
        <f t="shared" si="3"/>
        <v>0.36871051798402693</v>
      </c>
      <c r="N44" s="77">
        <v>187217468</v>
      </c>
      <c r="O44" s="78">
        <v>49933119</v>
      </c>
      <c r="P44" s="78">
        <f t="shared" si="4"/>
        <v>237150587</v>
      </c>
      <c r="Q44" s="95">
        <f t="shared" si="5"/>
        <v>0.36169842980076788</v>
      </c>
      <c r="R44" s="77">
        <v>0</v>
      </c>
      <c r="S44" s="78">
        <v>0</v>
      </c>
      <c r="T44" s="78">
        <f t="shared" si="6"/>
        <v>0</v>
      </c>
      <c r="U44" s="95">
        <f t="shared" si="7"/>
        <v>0</v>
      </c>
      <c r="V44" s="77">
        <v>0</v>
      </c>
      <c r="W44" s="78">
        <v>0</v>
      </c>
      <c r="X44" s="78">
        <f t="shared" si="8"/>
        <v>0</v>
      </c>
      <c r="Y44" s="95">
        <f t="shared" si="9"/>
        <v>0</v>
      </c>
      <c r="Z44" s="77">
        <f t="shared" si="10"/>
        <v>409756462</v>
      </c>
      <c r="AA44" s="78">
        <f t="shared" si="11"/>
        <v>69142246</v>
      </c>
      <c r="AB44" s="78">
        <f t="shared" si="12"/>
        <v>478898708</v>
      </c>
      <c r="AC44" s="95">
        <f t="shared" si="13"/>
        <v>0.73040894778479482</v>
      </c>
      <c r="AD44" s="77">
        <v>212247349</v>
      </c>
      <c r="AE44" s="78">
        <v>66604355</v>
      </c>
      <c r="AF44" s="78">
        <f t="shared" si="14"/>
        <v>278851704</v>
      </c>
      <c r="AG44" s="78">
        <v>650354162</v>
      </c>
      <c r="AH44" s="78">
        <v>744763280</v>
      </c>
      <c r="AI44" s="79">
        <v>381404988</v>
      </c>
      <c r="AJ44" s="114">
        <f t="shared" si="15"/>
        <v>0.5864573647489012</v>
      </c>
      <c r="AK44" s="115">
        <f t="shared" si="16"/>
        <v>-0.14954585681857624</v>
      </c>
    </row>
    <row r="45" spans="1:37" ht="13" x14ac:dyDescent="0.3">
      <c r="A45" s="55" t="s">
        <v>101</v>
      </c>
      <c r="B45" s="56" t="s">
        <v>165</v>
      </c>
      <c r="C45" s="57" t="s">
        <v>166</v>
      </c>
      <c r="D45" s="77">
        <v>356282419</v>
      </c>
      <c r="E45" s="78">
        <v>129825175</v>
      </c>
      <c r="F45" s="79">
        <f t="shared" si="0"/>
        <v>486107594</v>
      </c>
      <c r="G45" s="77">
        <v>356282419</v>
      </c>
      <c r="H45" s="78">
        <v>129825175</v>
      </c>
      <c r="I45" s="79">
        <f t="shared" si="1"/>
        <v>486107594</v>
      </c>
      <c r="J45" s="77">
        <v>149953065</v>
      </c>
      <c r="K45" s="78">
        <v>91024910</v>
      </c>
      <c r="L45" s="78">
        <f t="shared" si="2"/>
        <v>240977975</v>
      </c>
      <c r="M45" s="95">
        <f t="shared" si="3"/>
        <v>0.49572970670357397</v>
      </c>
      <c r="N45" s="77">
        <v>84608623</v>
      </c>
      <c r="O45" s="78">
        <v>29027340</v>
      </c>
      <c r="P45" s="78">
        <f t="shared" si="4"/>
        <v>113635963</v>
      </c>
      <c r="Q45" s="95">
        <f t="shared" si="5"/>
        <v>0.23376710095172881</v>
      </c>
      <c r="R45" s="77">
        <v>0</v>
      </c>
      <c r="S45" s="78">
        <v>0</v>
      </c>
      <c r="T45" s="78">
        <f t="shared" si="6"/>
        <v>0</v>
      </c>
      <c r="U45" s="95">
        <f t="shared" si="7"/>
        <v>0</v>
      </c>
      <c r="V45" s="77">
        <v>0</v>
      </c>
      <c r="W45" s="78">
        <v>0</v>
      </c>
      <c r="X45" s="78">
        <f t="shared" si="8"/>
        <v>0</v>
      </c>
      <c r="Y45" s="95">
        <f t="shared" si="9"/>
        <v>0</v>
      </c>
      <c r="Z45" s="77">
        <f t="shared" si="10"/>
        <v>234561688</v>
      </c>
      <c r="AA45" s="78">
        <f t="shared" si="11"/>
        <v>120052250</v>
      </c>
      <c r="AB45" s="78">
        <f t="shared" si="12"/>
        <v>354613938</v>
      </c>
      <c r="AC45" s="95">
        <f t="shared" si="13"/>
        <v>0.72949680765530278</v>
      </c>
      <c r="AD45" s="77">
        <v>85153368</v>
      </c>
      <c r="AE45" s="78">
        <v>21641199</v>
      </c>
      <c r="AF45" s="78">
        <f t="shared" si="14"/>
        <v>106794567</v>
      </c>
      <c r="AG45" s="78">
        <v>428590048</v>
      </c>
      <c r="AH45" s="78">
        <v>534131648</v>
      </c>
      <c r="AI45" s="79">
        <v>352878452</v>
      </c>
      <c r="AJ45" s="114">
        <f t="shared" si="15"/>
        <v>0.82334728406946123</v>
      </c>
      <c r="AK45" s="115">
        <f t="shared" si="16"/>
        <v>6.4061273828658338E-2</v>
      </c>
    </row>
    <row r="46" spans="1:37" ht="13" x14ac:dyDescent="0.3">
      <c r="A46" s="55" t="s">
        <v>101</v>
      </c>
      <c r="B46" s="56" t="s">
        <v>167</v>
      </c>
      <c r="C46" s="57" t="s">
        <v>168</v>
      </c>
      <c r="D46" s="77">
        <v>1924619251</v>
      </c>
      <c r="E46" s="78">
        <v>199507186</v>
      </c>
      <c r="F46" s="79">
        <f t="shared" si="0"/>
        <v>2124126437</v>
      </c>
      <c r="G46" s="77">
        <v>1924619251</v>
      </c>
      <c r="H46" s="78">
        <v>212211253</v>
      </c>
      <c r="I46" s="79">
        <f t="shared" si="1"/>
        <v>2136830504</v>
      </c>
      <c r="J46" s="77">
        <v>785496387</v>
      </c>
      <c r="K46" s="78">
        <v>59630500</v>
      </c>
      <c r="L46" s="78">
        <f t="shared" si="2"/>
        <v>845126887</v>
      </c>
      <c r="M46" s="95">
        <f t="shared" si="3"/>
        <v>0.3978703302584996</v>
      </c>
      <c r="N46" s="77">
        <v>341843239</v>
      </c>
      <c r="O46" s="78">
        <v>26175296</v>
      </c>
      <c r="P46" s="78">
        <f t="shared" si="4"/>
        <v>368018535</v>
      </c>
      <c r="Q46" s="95">
        <f t="shared" si="5"/>
        <v>0.17325641665651939</v>
      </c>
      <c r="R46" s="77">
        <v>0</v>
      </c>
      <c r="S46" s="78">
        <v>0</v>
      </c>
      <c r="T46" s="78">
        <f t="shared" si="6"/>
        <v>0</v>
      </c>
      <c r="U46" s="95">
        <f t="shared" si="7"/>
        <v>0</v>
      </c>
      <c r="V46" s="77">
        <v>0</v>
      </c>
      <c r="W46" s="78">
        <v>0</v>
      </c>
      <c r="X46" s="78">
        <f t="shared" si="8"/>
        <v>0</v>
      </c>
      <c r="Y46" s="95">
        <f t="shared" si="9"/>
        <v>0</v>
      </c>
      <c r="Z46" s="77">
        <f t="shared" si="10"/>
        <v>1127339626</v>
      </c>
      <c r="AA46" s="78">
        <f t="shared" si="11"/>
        <v>85805796</v>
      </c>
      <c r="AB46" s="78">
        <f t="shared" si="12"/>
        <v>1213145422</v>
      </c>
      <c r="AC46" s="95">
        <f t="shared" si="13"/>
        <v>0.57112674691501897</v>
      </c>
      <c r="AD46" s="77">
        <v>362060509</v>
      </c>
      <c r="AE46" s="78">
        <v>48019229</v>
      </c>
      <c r="AF46" s="78">
        <f t="shared" si="14"/>
        <v>410079738</v>
      </c>
      <c r="AG46" s="78">
        <v>2172104520</v>
      </c>
      <c r="AH46" s="78">
        <v>2029438322</v>
      </c>
      <c r="AI46" s="79">
        <v>1242093396</v>
      </c>
      <c r="AJ46" s="114">
        <f t="shared" si="15"/>
        <v>0.57183868665767523</v>
      </c>
      <c r="AK46" s="115">
        <f t="shared" si="16"/>
        <v>-0.10256835220666283</v>
      </c>
    </row>
    <row r="47" spans="1:37" ht="13" x14ac:dyDescent="0.3">
      <c r="A47" s="55" t="s">
        <v>116</v>
      </c>
      <c r="B47" s="56" t="s">
        <v>169</v>
      </c>
      <c r="C47" s="57" t="s">
        <v>170</v>
      </c>
      <c r="D47" s="77">
        <v>1893036410</v>
      </c>
      <c r="E47" s="78">
        <v>1369537463</v>
      </c>
      <c r="F47" s="79">
        <f t="shared" si="0"/>
        <v>3262573873</v>
      </c>
      <c r="G47" s="77">
        <v>1893036410</v>
      </c>
      <c r="H47" s="78">
        <v>1392537463</v>
      </c>
      <c r="I47" s="79">
        <f t="shared" si="1"/>
        <v>3285573873</v>
      </c>
      <c r="J47" s="77">
        <v>622653444</v>
      </c>
      <c r="K47" s="78">
        <v>184903542</v>
      </c>
      <c r="L47" s="78">
        <f t="shared" si="2"/>
        <v>807556986</v>
      </c>
      <c r="M47" s="95">
        <f t="shared" si="3"/>
        <v>0.2475214408731336</v>
      </c>
      <c r="N47" s="77">
        <v>532527382</v>
      </c>
      <c r="O47" s="78">
        <v>287597481</v>
      </c>
      <c r="P47" s="78">
        <f t="shared" si="4"/>
        <v>820124863</v>
      </c>
      <c r="Q47" s="95">
        <f t="shared" si="5"/>
        <v>0.25137357648422509</v>
      </c>
      <c r="R47" s="77">
        <v>0</v>
      </c>
      <c r="S47" s="78">
        <v>0</v>
      </c>
      <c r="T47" s="78">
        <f t="shared" si="6"/>
        <v>0</v>
      </c>
      <c r="U47" s="95">
        <f t="shared" si="7"/>
        <v>0</v>
      </c>
      <c r="V47" s="77">
        <v>0</v>
      </c>
      <c r="W47" s="78">
        <v>0</v>
      </c>
      <c r="X47" s="78">
        <f t="shared" si="8"/>
        <v>0</v>
      </c>
      <c r="Y47" s="95">
        <f t="shared" si="9"/>
        <v>0</v>
      </c>
      <c r="Z47" s="77">
        <f t="shared" si="10"/>
        <v>1155180826</v>
      </c>
      <c r="AA47" s="78">
        <f t="shared" si="11"/>
        <v>472501023</v>
      </c>
      <c r="AB47" s="78">
        <f t="shared" si="12"/>
        <v>1627681849</v>
      </c>
      <c r="AC47" s="95">
        <f t="shared" si="13"/>
        <v>0.49889501735735869</v>
      </c>
      <c r="AD47" s="77">
        <v>499180538</v>
      </c>
      <c r="AE47" s="78">
        <v>304630860</v>
      </c>
      <c r="AF47" s="78">
        <f t="shared" si="14"/>
        <v>803811398</v>
      </c>
      <c r="AG47" s="78">
        <v>3234051888</v>
      </c>
      <c r="AH47" s="78">
        <v>3143627488</v>
      </c>
      <c r="AI47" s="79">
        <v>1638492668</v>
      </c>
      <c r="AJ47" s="114">
        <f t="shared" si="15"/>
        <v>0.50663771786706724</v>
      </c>
      <c r="AK47" s="115">
        <f t="shared" si="16"/>
        <v>2.0295140179139359E-2</v>
      </c>
    </row>
    <row r="48" spans="1:37" ht="14" x14ac:dyDescent="0.3">
      <c r="A48" s="58" t="s">
        <v>0</v>
      </c>
      <c r="B48" s="59" t="s">
        <v>171</v>
      </c>
      <c r="C48" s="60" t="s">
        <v>0</v>
      </c>
      <c r="D48" s="80">
        <f>SUM(D42:D47)</f>
        <v>5488640683</v>
      </c>
      <c r="E48" s="81">
        <f>SUM(E42:E47)</f>
        <v>2157635238</v>
      </c>
      <c r="F48" s="82">
        <f t="shared" si="0"/>
        <v>7646275921</v>
      </c>
      <c r="G48" s="80">
        <f>SUM(G42:G47)</f>
        <v>5493302163</v>
      </c>
      <c r="H48" s="81">
        <f>SUM(H42:H47)</f>
        <v>2193930235</v>
      </c>
      <c r="I48" s="82">
        <f t="shared" si="1"/>
        <v>7687232398</v>
      </c>
      <c r="J48" s="80">
        <f>SUM(J42:J47)</f>
        <v>2065881458</v>
      </c>
      <c r="K48" s="81">
        <f>SUM(K42:K47)</f>
        <v>321784392</v>
      </c>
      <c r="L48" s="81">
        <f t="shared" si="2"/>
        <v>2387665850</v>
      </c>
      <c r="M48" s="96">
        <f t="shared" si="3"/>
        <v>0.31226519611232323</v>
      </c>
      <c r="N48" s="80">
        <f>SUM(N42:N47)</f>
        <v>1358499754</v>
      </c>
      <c r="O48" s="81">
        <f>SUM(O42:O47)</f>
        <v>462943707</v>
      </c>
      <c r="P48" s="81">
        <f t="shared" si="4"/>
        <v>1821443461</v>
      </c>
      <c r="Q48" s="96">
        <f t="shared" si="5"/>
        <v>0.23821314844230559</v>
      </c>
      <c r="R48" s="80">
        <f>SUM(R42:R47)</f>
        <v>0</v>
      </c>
      <c r="S48" s="81">
        <f>SUM(S42:S47)</f>
        <v>0</v>
      </c>
      <c r="T48" s="81">
        <f t="shared" si="6"/>
        <v>0</v>
      </c>
      <c r="U48" s="96">
        <f t="shared" si="7"/>
        <v>0</v>
      </c>
      <c r="V48" s="80">
        <f>SUM(V42:V47)</f>
        <v>0</v>
      </c>
      <c r="W48" s="81">
        <f>SUM(W42:W47)</f>
        <v>0</v>
      </c>
      <c r="X48" s="81">
        <f t="shared" si="8"/>
        <v>0</v>
      </c>
      <c r="Y48" s="96">
        <f t="shared" si="9"/>
        <v>0</v>
      </c>
      <c r="Z48" s="80">
        <f t="shared" si="10"/>
        <v>3424381212</v>
      </c>
      <c r="AA48" s="81">
        <f t="shared" si="11"/>
        <v>784728099</v>
      </c>
      <c r="AB48" s="81">
        <f t="shared" si="12"/>
        <v>4209109311</v>
      </c>
      <c r="AC48" s="96">
        <f t="shared" si="13"/>
        <v>0.55047834455462885</v>
      </c>
      <c r="AD48" s="80">
        <f>SUM(AD42:AD47)</f>
        <v>1384260040</v>
      </c>
      <c r="AE48" s="81">
        <f>SUM(AE42:AE47)</f>
        <v>510047192</v>
      </c>
      <c r="AF48" s="81">
        <f t="shared" si="14"/>
        <v>1894307232</v>
      </c>
      <c r="AG48" s="81">
        <f>SUM(AG42:AG47)</f>
        <v>7615245590</v>
      </c>
      <c r="AH48" s="81">
        <f>SUM(AH42:AH47)</f>
        <v>7711864604</v>
      </c>
      <c r="AI48" s="82">
        <f>SUM(AI42:AI47)</f>
        <v>4293551233</v>
      </c>
      <c r="AJ48" s="116">
        <f t="shared" si="15"/>
        <v>0.56380994969329679</v>
      </c>
      <c r="AK48" s="117">
        <f t="shared" si="16"/>
        <v>-3.8464600551131767E-2</v>
      </c>
    </row>
    <row r="49" spans="1:37" ht="13" x14ac:dyDescent="0.3">
      <c r="A49" s="55" t="s">
        <v>101</v>
      </c>
      <c r="B49" s="56" t="s">
        <v>172</v>
      </c>
      <c r="C49" s="57" t="s">
        <v>173</v>
      </c>
      <c r="D49" s="77">
        <v>594609785</v>
      </c>
      <c r="E49" s="78">
        <v>163364950</v>
      </c>
      <c r="F49" s="79">
        <f t="shared" si="0"/>
        <v>757974735</v>
      </c>
      <c r="G49" s="77">
        <v>594609785</v>
      </c>
      <c r="H49" s="78">
        <v>180750616</v>
      </c>
      <c r="I49" s="79">
        <f t="shared" si="1"/>
        <v>775360401</v>
      </c>
      <c r="J49" s="77">
        <v>230005406</v>
      </c>
      <c r="K49" s="78">
        <v>37996458</v>
      </c>
      <c r="L49" s="78">
        <f t="shared" si="2"/>
        <v>268001864</v>
      </c>
      <c r="M49" s="95">
        <f t="shared" si="3"/>
        <v>0.35357624947749744</v>
      </c>
      <c r="N49" s="77">
        <v>164648635</v>
      </c>
      <c r="O49" s="78">
        <v>40658097</v>
      </c>
      <c r="P49" s="78">
        <f t="shared" si="4"/>
        <v>205306732</v>
      </c>
      <c r="Q49" s="95">
        <f t="shared" si="5"/>
        <v>0.270862236588928</v>
      </c>
      <c r="R49" s="77">
        <v>0</v>
      </c>
      <c r="S49" s="78">
        <v>0</v>
      </c>
      <c r="T49" s="78">
        <f t="shared" si="6"/>
        <v>0</v>
      </c>
      <c r="U49" s="95">
        <f t="shared" si="7"/>
        <v>0</v>
      </c>
      <c r="V49" s="77">
        <v>0</v>
      </c>
      <c r="W49" s="78">
        <v>0</v>
      </c>
      <c r="X49" s="78">
        <f t="shared" si="8"/>
        <v>0</v>
      </c>
      <c r="Y49" s="95">
        <f t="shared" si="9"/>
        <v>0</v>
      </c>
      <c r="Z49" s="77">
        <f t="shared" si="10"/>
        <v>394654041</v>
      </c>
      <c r="AA49" s="78">
        <f t="shared" si="11"/>
        <v>78654555</v>
      </c>
      <c r="AB49" s="78">
        <f t="shared" si="12"/>
        <v>473308596</v>
      </c>
      <c r="AC49" s="95">
        <f t="shared" si="13"/>
        <v>0.62443848606642538</v>
      </c>
      <c r="AD49" s="77">
        <v>160093914</v>
      </c>
      <c r="AE49" s="78">
        <v>31819192</v>
      </c>
      <c r="AF49" s="78">
        <f t="shared" si="14"/>
        <v>191913106</v>
      </c>
      <c r="AG49" s="78">
        <v>767451516</v>
      </c>
      <c r="AH49" s="78">
        <v>769800265</v>
      </c>
      <c r="AI49" s="79">
        <v>445079054</v>
      </c>
      <c r="AJ49" s="114">
        <f t="shared" si="15"/>
        <v>0.57994419806449371</v>
      </c>
      <c r="AK49" s="115">
        <f t="shared" si="16"/>
        <v>6.9790053838219901E-2</v>
      </c>
    </row>
    <row r="50" spans="1:37" ht="13" x14ac:dyDescent="0.3">
      <c r="A50" s="55" t="s">
        <v>101</v>
      </c>
      <c r="B50" s="56" t="s">
        <v>174</v>
      </c>
      <c r="C50" s="57" t="s">
        <v>175</v>
      </c>
      <c r="D50" s="77">
        <v>410936281</v>
      </c>
      <c r="E50" s="78">
        <v>215003000</v>
      </c>
      <c r="F50" s="79">
        <f t="shared" si="0"/>
        <v>625939281</v>
      </c>
      <c r="G50" s="77">
        <v>475274657</v>
      </c>
      <c r="H50" s="78">
        <v>153575158</v>
      </c>
      <c r="I50" s="79">
        <f t="shared" si="1"/>
        <v>628849815</v>
      </c>
      <c r="J50" s="77">
        <v>199863203</v>
      </c>
      <c r="K50" s="78">
        <v>27570486</v>
      </c>
      <c r="L50" s="78">
        <f t="shared" si="2"/>
        <v>227433689</v>
      </c>
      <c r="M50" s="95">
        <f t="shared" si="3"/>
        <v>0.36334784523612601</v>
      </c>
      <c r="N50" s="77">
        <v>127112599</v>
      </c>
      <c r="O50" s="78">
        <v>39334239</v>
      </c>
      <c r="P50" s="78">
        <f t="shared" si="4"/>
        <v>166446838</v>
      </c>
      <c r="Q50" s="95">
        <f t="shared" si="5"/>
        <v>0.26591531008260849</v>
      </c>
      <c r="R50" s="77">
        <v>0</v>
      </c>
      <c r="S50" s="78">
        <v>0</v>
      </c>
      <c r="T50" s="78">
        <f t="shared" si="6"/>
        <v>0</v>
      </c>
      <c r="U50" s="95">
        <f t="shared" si="7"/>
        <v>0</v>
      </c>
      <c r="V50" s="77">
        <v>0</v>
      </c>
      <c r="W50" s="78">
        <v>0</v>
      </c>
      <c r="X50" s="78">
        <f t="shared" si="8"/>
        <v>0</v>
      </c>
      <c r="Y50" s="95">
        <f t="shared" si="9"/>
        <v>0</v>
      </c>
      <c r="Z50" s="77">
        <f t="shared" si="10"/>
        <v>326975802</v>
      </c>
      <c r="AA50" s="78">
        <f t="shared" si="11"/>
        <v>66904725</v>
      </c>
      <c r="AB50" s="78">
        <f t="shared" si="12"/>
        <v>393880527</v>
      </c>
      <c r="AC50" s="95">
        <f t="shared" si="13"/>
        <v>0.62926315531873456</v>
      </c>
      <c r="AD50" s="77">
        <v>109308124</v>
      </c>
      <c r="AE50" s="78">
        <v>33613044</v>
      </c>
      <c r="AF50" s="78">
        <f t="shared" si="14"/>
        <v>142921168</v>
      </c>
      <c r="AG50" s="78">
        <v>663525218</v>
      </c>
      <c r="AH50" s="78">
        <v>691201889</v>
      </c>
      <c r="AI50" s="79">
        <v>357348397</v>
      </c>
      <c r="AJ50" s="114">
        <f t="shared" si="15"/>
        <v>0.53856038520603744</v>
      </c>
      <c r="AK50" s="115">
        <f t="shared" si="16"/>
        <v>0.16460591757828347</v>
      </c>
    </row>
    <row r="51" spans="1:37" ht="13" x14ac:dyDescent="0.3">
      <c r="A51" s="55" t="s">
        <v>101</v>
      </c>
      <c r="B51" s="56" t="s">
        <v>176</v>
      </c>
      <c r="C51" s="57" t="s">
        <v>177</v>
      </c>
      <c r="D51" s="77">
        <v>534005916</v>
      </c>
      <c r="E51" s="78">
        <v>165872427</v>
      </c>
      <c r="F51" s="79">
        <f t="shared" si="0"/>
        <v>699878343</v>
      </c>
      <c r="G51" s="77">
        <v>534005916</v>
      </c>
      <c r="H51" s="78">
        <v>165872427</v>
      </c>
      <c r="I51" s="79">
        <f t="shared" si="1"/>
        <v>699878343</v>
      </c>
      <c r="J51" s="77">
        <v>226548843</v>
      </c>
      <c r="K51" s="78">
        <v>28109360</v>
      </c>
      <c r="L51" s="78">
        <f t="shared" si="2"/>
        <v>254658203</v>
      </c>
      <c r="M51" s="95">
        <f t="shared" si="3"/>
        <v>0.36386067028223501</v>
      </c>
      <c r="N51" s="77">
        <v>159370034</v>
      </c>
      <c r="O51" s="78">
        <v>30228067</v>
      </c>
      <c r="P51" s="78">
        <f t="shared" si="4"/>
        <v>189598101</v>
      </c>
      <c r="Q51" s="95">
        <f t="shared" si="5"/>
        <v>0.270901511521696</v>
      </c>
      <c r="R51" s="77">
        <v>0</v>
      </c>
      <c r="S51" s="78">
        <v>0</v>
      </c>
      <c r="T51" s="78">
        <f t="shared" si="6"/>
        <v>0</v>
      </c>
      <c r="U51" s="95">
        <f t="shared" si="7"/>
        <v>0</v>
      </c>
      <c r="V51" s="77">
        <v>0</v>
      </c>
      <c r="W51" s="78">
        <v>0</v>
      </c>
      <c r="X51" s="78">
        <f t="shared" si="8"/>
        <v>0</v>
      </c>
      <c r="Y51" s="95">
        <f t="shared" si="9"/>
        <v>0</v>
      </c>
      <c r="Z51" s="77">
        <f t="shared" si="10"/>
        <v>385918877</v>
      </c>
      <c r="AA51" s="78">
        <f t="shared" si="11"/>
        <v>58337427</v>
      </c>
      <c r="AB51" s="78">
        <f t="shared" si="12"/>
        <v>444256304</v>
      </c>
      <c r="AC51" s="95">
        <f t="shared" si="13"/>
        <v>0.63476218180393107</v>
      </c>
      <c r="AD51" s="77">
        <v>167461564</v>
      </c>
      <c r="AE51" s="78">
        <v>12460591</v>
      </c>
      <c r="AF51" s="78">
        <f t="shared" si="14"/>
        <v>179922155</v>
      </c>
      <c r="AG51" s="78">
        <v>638338700</v>
      </c>
      <c r="AH51" s="78">
        <v>683173556</v>
      </c>
      <c r="AI51" s="79">
        <v>402661441</v>
      </c>
      <c r="AJ51" s="114">
        <f t="shared" si="15"/>
        <v>0.63079590975762556</v>
      </c>
      <c r="AK51" s="115">
        <f t="shared" si="16"/>
        <v>5.3778513268696759E-2</v>
      </c>
    </row>
    <row r="52" spans="1:37" ht="13" x14ac:dyDescent="0.3">
      <c r="A52" s="55" t="s">
        <v>101</v>
      </c>
      <c r="B52" s="56" t="s">
        <v>178</v>
      </c>
      <c r="C52" s="57" t="s">
        <v>179</v>
      </c>
      <c r="D52" s="77">
        <v>321992972</v>
      </c>
      <c r="E52" s="78">
        <v>68269693</v>
      </c>
      <c r="F52" s="79">
        <f t="shared" si="0"/>
        <v>390262665</v>
      </c>
      <c r="G52" s="77">
        <v>321992972</v>
      </c>
      <c r="H52" s="78">
        <v>68269693</v>
      </c>
      <c r="I52" s="79">
        <f t="shared" si="1"/>
        <v>390262665</v>
      </c>
      <c r="J52" s="77">
        <v>92188175</v>
      </c>
      <c r="K52" s="78">
        <v>4454131</v>
      </c>
      <c r="L52" s="78">
        <f t="shared" si="2"/>
        <v>96642306</v>
      </c>
      <c r="M52" s="95">
        <f t="shared" si="3"/>
        <v>0.24763400311428715</v>
      </c>
      <c r="N52" s="77">
        <v>58211588</v>
      </c>
      <c r="O52" s="78">
        <v>23140916</v>
      </c>
      <c r="P52" s="78">
        <f t="shared" si="4"/>
        <v>81352504</v>
      </c>
      <c r="Q52" s="95">
        <f t="shared" si="5"/>
        <v>0.20845576914204694</v>
      </c>
      <c r="R52" s="77">
        <v>0</v>
      </c>
      <c r="S52" s="78">
        <v>0</v>
      </c>
      <c r="T52" s="78">
        <f t="shared" si="6"/>
        <v>0</v>
      </c>
      <c r="U52" s="95">
        <f t="shared" si="7"/>
        <v>0</v>
      </c>
      <c r="V52" s="77">
        <v>0</v>
      </c>
      <c r="W52" s="78">
        <v>0</v>
      </c>
      <c r="X52" s="78">
        <f t="shared" si="8"/>
        <v>0</v>
      </c>
      <c r="Y52" s="95">
        <f t="shared" si="9"/>
        <v>0</v>
      </c>
      <c r="Z52" s="77">
        <f t="shared" si="10"/>
        <v>150399763</v>
      </c>
      <c r="AA52" s="78">
        <f t="shared" si="11"/>
        <v>27595047</v>
      </c>
      <c r="AB52" s="78">
        <f t="shared" si="12"/>
        <v>177994810</v>
      </c>
      <c r="AC52" s="95">
        <f t="shared" si="13"/>
        <v>0.45608977225633407</v>
      </c>
      <c r="AD52" s="77">
        <v>7721208</v>
      </c>
      <c r="AE52" s="78">
        <v>-612812929</v>
      </c>
      <c r="AF52" s="78">
        <f t="shared" si="14"/>
        <v>-605091721</v>
      </c>
      <c r="AG52" s="78">
        <v>391863178</v>
      </c>
      <c r="AH52" s="78">
        <v>444960197</v>
      </c>
      <c r="AI52" s="79">
        <v>-504824541</v>
      </c>
      <c r="AJ52" s="114">
        <f t="shared" si="15"/>
        <v>-1.2882673579501263</v>
      </c>
      <c r="AK52" s="115">
        <f t="shared" si="16"/>
        <v>-1.1344465659942486</v>
      </c>
    </row>
    <row r="53" spans="1:37" ht="13" x14ac:dyDescent="0.3">
      <c r="A53" s="55" t="s">
        <v>116</v>
      </c>
      <c r="B53" s="56" t="s">
        <v>180</v>
      </c>
      <c r="C53" s="57" t="s">
        <v>181</v>
      </c>
      <c r="D53" s="77">
        <v>1138659354</v>
      </c>
      <c r="E53" s="78">
        <v>592469475</v>
      </c>
      <c r="F53" s="79">
        <f t="shared" si="0"/>
        <v>1731128829</v>
      </c>
      <c r="G53" s="77">
        <v>1138659354</v>
      </c>
      <c r="H53" s="78">
        <v>592469475</v>
      </c>
      <c r="I53" s="79">
        <f t="shared" si="1"/>
        <v>1731128829</v>
      </c>
      <c r="J53" s="77">
        <v>396965227</v>
      </c>
      <c r="K53" s="78">
        <v>158505858</v>
      </c>
      <c r="L53" s="78">
        <f t="shared" si="2"/>
        <v>555471085</v>
      </c>
      <c r="M53" s="95">
        <f t="shared" si="3"/>
        <v>0.32087218218234642</v>
      </c>
      <c r="N53" s="77">
        <v>327015550</v>
      </c>
      <c r="O53" s="78">
        <v>150466662</v>
      </c>
      <c r="P53" s="78">
        <f t="shared" si="4"/>
        <v>477482212</v>
      </c>
      <c r="Q53" s="95">
        <f t="shared" si="5"/>
        <v>0.27582130457374526</v>
      </c>
      <c r="R53" s="77">
        <v>0</v>
      </c>
      <c r="S53" s="78">
        <v>0</v>
      </c>
      <c r="T53" s="78">
        <f t="shared" si="6"/>
        <v>0</v>
      </c>
      <c r="U53" s="95">
        <f t="shared" si="7"/>
        <v>0</v>
      </c>
      <c r="V53" s="77">
        <v>0</v>
      </c>
      <c r="W53" s="78">
        <v>0</v>
      </c>
      <c r="X53" s="78">
        <f t="shared" si="8"/>
        <v>0</v>
      </c>
      <c r="Y53" s="95">
        <f t="shared" si="9"/>
        <v>0</v>
      </c>
      <c r="Z53" s="77">
        <f t="shared" si="10"/>
        <v>723980777</v>
      </c>
      <c r="AA53" s="78">
        <f t="shared" si="11"/>
        <v>308972520</v>
      </c>
      <c r="AB53" s="78">
        <f t="shared" si="12"/>
        <v>1032953297</v>
      </c>
      <c r="AC53" s="95">
        <f t="shared" si="13"/>
        <v>0.59669348675609168</v>
      </c>
      <c r="AD53" s="77">
        <v>310392448</v>
      </c>
      <c r="AE53" s="78">
        <v>115601968</v>
      </c>
      <c r="AF53" s="78">
        <f t="shared" si="14"/>
        <v>425994416</v>
      </c>
      <c r="AG53" s="78">
        <v>1697875819</v>
      </c>
      <c r="AH53" s="78">
        <v>1714269820</v>
      </c>
      <c r="AI53" s="79">
        <v>921162311</v>
      </c>
      <c r="AJ53" s="114">
        <f t="shared" si="15"/>
        <v>0.54253809418320009</v>
      </c>
      <c r="AK53" s="115">
        <f t="shared" si="16"/>
        <v>0.12086495518758156</v>
      </c>
    </row>
    <row r="54" spans="1:37" ht="14" x14ac:dyDescent="0.3">
      <c r="A54" s="58" t="s">
        <v>0</v>
      </c>
      <c r="B54" s="59" t="s">
        <v>182</v>
      </c>
      <c r="C54" s="60" t="s">
        <v>0</v>
      </c>
      <c r="D54" s="80">
        <f>SUM(D49:D53)</f>
        <v>3000204308</v>
      </c>
      <c r="E54" s="81">
        <f>SUM(E49:E53)</f>
        <v>1204979545</v>
      </c>
      <c r="F54" s="82">
        <f t="shared" si="0"/>
        <v>4205183853</v>
      </c>
      <c r="G54" s="80">
        <f>SUM(G49:G53)</f>
        <v>3064542684</v>
      </c>
      <c r="H54" s="81">
        <f>SUM(H49:H53)</f>
        <v>1160937369</v>
      </c>
      <c r="I54" s="82">
        <f t="shared" si="1"/>
        <v>4225480053</v>
      </c>
      <c r="J54" s="80">
        <f>SUM(J49:J53)</f>
        <v>1145570854</v>
      </c>
      <c r="K54" s="81">
        <f>SUM(K49:K53)</f>
        <v>256636293</v>
      </c>
      <c r="L54" s="81">
        <f t="shared" si="2"/>
        <v>1402207147</v>
      </c>
      <c r="M54" s="96">
        <f t="shared" si="3"/>
        <v>0.33344728697168807</v>
      </c>
      <c r="N54" s="80">
        <f>SUM(N49:N53)</f>
        <v>836358406</v>
      </c>
      <c r="O54" s="81">
        <f>SUM(O49:O53)</f>
        <v>283827981</v>
      </c>
      <c r="P54" s="81">
        <f t="shared" si="4"/>
        <v>1120186387</v>
      </c>
      <c r="Q54" s="96">
        <f t="shared" si="5"/>
        <v>0.26638226202663012</v>
      </c>
      <c r="R54" s="80">
        <f>SUM(R49:R53)</f>
        <v>0</v>
      </c>
      <c r="S54" s="81">
        <f>SUM(S49:S53)</f>
        <v>0</v>
      </c>
      <c r="T54" s="81">
        <f t="shared" si="6"/>
        <v>0</v>
      </c>
      <c r="U54" s="96">
        <f t="shared" si="7"/>
        <v>0</v>
      </c>
      <c r="V54" s="80">
        <f>SUM(V49:V53)</f>
        <v>0</v>
      </c>
      <c r="W54" s="81">
        <f>SUM(W49:W53)</f>
        <v>0</v>
      </c>
      <c r="X54" s="81">
        <f t="shared" si="8"/>
        <v>0</v>
      </c>
      <c r="Y54" s="96">
        <f t="shared" si="9"/>
        <v>0</v>
      </c>
      <c r="Z54" s="80">
        <f t="shared" si="10"/>
        <v>1981929260</v>
      </c>
      <c r="AA54" s="81">
        <f t="shared" si="11"/>
        <v>540464274</v>
      </c>
      <c r="AB54" s="81">
        <f t="shared" si="12"/>
        <v>2522393534</v>
      </c>
      <c r="AC54" s="96">
        <f t="shared" si="13"/>
        <v>0.5998295489983182</v>
      </c>
      <c r="AD54" s="80">
        <f>SUM(AD49:AD53)</f>
        <v>754977258</v>
      </c>
      <c r="AE54" s="81">
        <f>SUM(AE49:AE53)</f>
        <v>-419318134</v>
      </c>
      <c r="AF54" s="81">
        <f t="shared" si="14"/>
        <v>335659124</v>
      </c>
      <c r="AG54" s="81">
        <f>SUM(AG49:AG53)</f>
        <v>4159054431</v>
      </c>
      <c r="AH54" s="81">
        <f>SUM(AH49:AH53)</f>
        <v>4303405727</v>
      </c>
      <c r="AI54" s="82">
        <f>SUM(AI49:AI53)</f>
        <v>1621426662</v>
      </c>
      <c r="AJ54" s="116">
        <f t="shared" si="15"/>
        <v>0.3898546385722933</v>
      </c>
      <c r="AK54" s="117">
        <f t="shared" si="16"/>
        <v>2.3372737605071032</v>
      </c>
    </row>
    <row r="55" spans="1:37" ht="14" x14ac:dyDescent="0.3">
      <c r="A55" s="61" t="s">
        <v>0</v>
      </c>
      <c r="B55" s="62" t="s">
        <v>183</v>
      </c>
      <c r="C55" s="63" t="s">
        <v>0</v>
      </c>
      <c r="D55" s="83">
        <f>SUM(D9:D10,D12:D19,D21:D27,D29:D35,D37:D40,D42:D47,D49:D53)</f>
        <v>54874201469</v>
      </c>
      <c r="E55" s="84">
        <f>SUM(E9:E10,E12:E19,E21:E27,E29:E35,E37:E40,E42:E47,E49:E53)</f>
        <v>10164897691</v>
      </c>
      <c r="F55" s="85">
        <f t="shared" si="0"/>
        <v>65039099160</v>
      </c>
      <c r="G55" s="83">
        <f>SUM(G9:G10,G12:G19,G21:G27,G29:G35,G37:G40,G42:G47,G49:G53)</f>
        <v>55114102445</v>
      </c>
      <c r="H55" s="84">
        <f>SUM(H9:H10,H12:H19,H21:H27,H29:H35,H37:H40,H42:H47,H49:H53)</f>
        <v>10429793622</v>
      </c>
      <c r="I55" s="85">
        <f t="shared" si="1"/>
        <v>65543896067</v>
      </c>
      <c r="J55" s="83">
        <f>SUM(J9:J10,J12:J19,J21:J27,J29:J35,J37:J40,J42:J47,J49:J53)</f>
        <v>18941551727</v>
      </c>
      <c r="K55" s="84">
        <f>SUM(K9:K10,K12:K19,K21:K27,K29:K35,K37:K40,K42:K47,K49:K53)</f>
        <v>1629446859</v>
      </c>
      <c r="L55" s="84">
        <f t="shared" si="2"/>
        <v>20570998586</v>
      </c>
      <c r="M55" s="97">
        <f t="shared" si="3"/>
        <v>0.31628664682753582</v>
      </c>
      <c r="N55" s="83">
        <f>SUM(N9:N10,N12:N19,N21:N27,N29:N35,N37:N40,N42:N47,N49:N53)</f>
        <v>9226598004</v>
      </c>
      <c r="O55" s="84">
        <f>SUM(O9:O10,O12:O19,O21:O27,O29:O35,O37:O40,O42:O47,O49:O53)</f>
        <v>2143606670</v>
      </c>
      <c r="P55" s="84">
        <f t="shared" si="4"/>
        <v>11370204674</v>
      </c>
      <c r="Q55" s="97">
        <f t="shared" si="5"/>
        <v>0.17482106641773482</v>
      </c>
      <c r="R55" s="83">
        <f>SUM(R9:R10,R12:R19,R21:R27,R29:R35,R37:R40,R42:R47,R49:R53)</f>
        <v>0</v>
      </c>
      <c r="S55" s="84">
        <f>SUM(S9:S10,S12:S19,S21:S27,S29:S35,S37:S40,S42:S47,S49:S53)</f>
        <v>0</v>
      </c>
      <c r="T55" s="84">
        <f t="shared" si="6"/>
        <v>0</v>
      </c>
      <c r="U55" s="97">
        <f t="shared" si="7"/>
        <v>0</v>
      </c>
      <c r="V55" s="83">
        <f>SUM(V9:V10,V12:V19,V21:V27,V29:V35,V37:V40,V42:V47,V49:V53)</f>
        <v>0</v>
      </c>
      <c r="W55" s="84">
        <f>SUM(W9:W10,W12:W19,W21:W27,W29:W35,W37:W40,W42:W47,W49:W53)</f>
        <v>0</v>
      </c>
      <c r="X55" s="84">
        <f t="shared" si="8"/>
        <v>0</v>
      </c>
      <c r="Y55" s="97">
        <f t="shared" si="9"/>
        <v>0</v>
      </c>
      <c r="Z55" s="83">
        <f t="shared" si="10"/>
        <v>28168149731</v>
      </c>
      <c r="AA55" s="84">
        <f t="shared" si="11"/>
        <v>3773053529</v>
      </c>
      <c r="AB55" s="84">
        <f t="shared" si="12"/>
        <v>31941203260</v>
      </c>
      <c r="AC55" s="97">
        <f t="shared" si="13"/>
        <v>0.49110771324527058</v>
      </c>
      <c r="AD55" s="83">
        <f>SUM(AD9:AD10,AD12:AD19,AD21:AD27,AD29:AD35,AD37:AD40,AD42:AD47,AD49:AD53)</f>
        <v>11911017994</v>
      </c>
      <c r="AE55" s="84">
        <f>SUM(AE9:AE10,AE12:AE19,AE21:AE27,AE29:AE35,AE37:AE40,AE42:AE47,AE49:AE53)</f>
        <v>1811611569</v>
      </c>
      <c r="AF55" s="84">
        <f t="shared" si="14"/>
        <v>13722629563</v>
      </c>
      <c r="AG55" s="84">
        <f>SUM(AG9:AG10,AG12:AG19,AG21:AG27,AG29:AG35,AG37:AG40,AG42:AG47,AG49:AG53)</f>
        <v>61570637661</v>
      </c>
      <c r="AH55" s="84">
        <f>SUM(AH9:AH10,AH12:AH19,AH21:AH27,AH29:AH35,AH37:AH40,AH42:AH47,AH49:AH53)</f>
        <v>62779390400</v>
      </c>
      <c r="AI55" s="85">
        <f>SUM(AI9:AI10,AI12:AI19,AI21:AI27,AI29:AI35,AI37:AI40,AI42:AI47,AI49:AI53)</f>
        <v>33087397036</v>
      </c>
      <c r="AJ55" s="118">
        <f t="shared" si="15"/>
        <v>0.53738922143660339</v>
      </c>
      <c r="AK55" s="119">
        <f t="shared" si="16"/>
        <v>-0.17142668452865528</v>
      </c>
    </row>
    <row r="56" spans="1:37" x14ac:dyDescent="0.25">
      <c r="D56" s="76"/>
      <c r="E56" s="76"/>
      <c r="F56" s="76"/>
      <c r="G56" s="76"/>
      <c r="H56" s="76"/>
      <c r="I56" s="76"/>
      <c r="J56" s="76"/>
      <c r="K56" s="76"/>
      <c r="L56" s="76"/>
      <c r="M56" s="94"/>
      <c r="N56" s="76"/>
      <c r="O56" s="76"/>
      <c r="P56" s="76"/>
      <c r="Q56" s="94"/>
      <c r="R56" s="76"/>
      <c r="S56" s="76"/>
      <c r="T56" s="76"/>
      <c r="U56" s="94"/>
      <c r="V56" s="76"/>
      <c r="W56" s="76"/>
      <c r="X56" s="76"/>
      <c r="Y56" s="94"/>
      <c r="Z56" s="76"/>
      <c r="AA56" s="76"/>
      <c r="AB56" s="76"/>
      <c r="AC56" s="94"/>
      <c r="AD56" s="76"/>
      <c r="AE56" s="76"/>
      <c r="AF56" s="76"/>
      <c r="AG56" s="76"/>
      <c r="AH56" s="76"/>
      <c r="AI56" s="76"/>
      <c r="AJ56" s="94"/>
      <c r="AK56" s="94"/>
    </row>
    <row r="57" spans="1:37" x14ac:dyDescent="0.25">
      <c r="D57" s="76"/>
      <c r="E57" s="76"/>
      <c r="F57" s="76"/>
      <c r="G57" s="76"/>
      <c r="H57" s="76"/>
      <c r="I57" s="76"/>
      <c r="J57" s="76"/>
      <c r="K57" s="76"/>
      <c r="L57" s="76"/>
      <c r="M57" s="94"/>
      <c r="N57" s="76"/>
      <c r="O57" s="76"/>
      <c r="P57" s="76"/>
      <c r="Q57" s="94"/>
      <c r="R57" s="76"/>
      <c r="S57" s="76"/>
      <c r="T57" s="76"/>
      <c r="U57" s="94"/>
      <c r="V57" s="76"/>
      <c r="W57" s="76"/>
      <c r="X57" s="76"/>
      <c r="Y57" s="94"/>
      <c r="Z57" s="76"/>
      <c r="AA57" s="76"/>
      <c r="AB57" s="76"/>
      <c r="AC57" s="94"/>
      <c r="AD57" s="76"/>
      <c r="AE57" s="76"/>
      <c r="AF57" s="76"/>
      <c r="AG57" s="76"/>
      <c r="AH57" s="76"/>
      <c r="AI57" s="76"/>
      <c r="AJ57" s="94"/>
      <c r="AK57" s="94"/>
    </row>
    <row r="58" spans="1:37" x14ac:dyDescent="0.25">
      <c r="D58" s="76"/>
      <c r="E58" s="76"/>
      <c r="F58" s="76"/>
      <c r="G58" s="76"/>
      <c r="H58" s="76"/>
      <c r="I58" s="76"/>
      <c r="J58" s="76"/>
      <c r="K58" s="76"/>
      <c r="L58" s="76"/>
      <c r="M58" s="94"/>
      <c r="N58" s="76"/>
      <c r="O58" s="76"/>
      <c r="P58" s="76"/>
      <c r="Q58" s="94"/>
      <c r="R58" s="76"/>
      <c r="S58" s="76"/>
      <c r="T58" s="76"/>
      <c r="U58" s="94"/>
      <c r="V58" s="76"/>
      <c r="W58" s="76"/>
      <c r="X58" s="76"/>
      <c r="Y58" s="94"/>
      <c r="Z58" s="76"/>
      <c r="AA58" s="76"/>
      <c r="AB58" s="76"/>
      <c r="AC58" s="94"/>
      <c r="AD58" s="76"/>
      <c r="AE58" s="76"/>
      <c r="AF58" s="76"/>
      <c r="AG58" s="76"/>
      <c r="AH58" s="76"/>
      <c r="AI58" s="76"/>
      <c r="AJ58" s="94"/>
      <c r="AK58" s="94"/>
    </row>
    <row r="59" spans="1:37" x14ac:dyDescent="0.25">
      <c r="D59" s="76"/>
      <c r="E59" s="76"/>
      <c r="F59" s="76"/>
      <c r="G59" s="76"/>
      <c r="H59" s="76"/>
      <c r="I59" s="76"/>
      <c r="J59" s="76"/>
      <c r="K59" s="76"/>
      <c r="L59" s="76"/>
      <c r="M59" s="94"/>
      <c r="N59" s="76"/>
      <c r="O59" s="76"/>
      <c r="P59" s="76"/>
      <c r="Q59" s="94"/>
      <c r="R59" s="76"/>
      <c r="S59" s="76"/>
      <c r="T59" s="76"/>
      <c r="U59" s="94"/>
      <c r="V59" s="76"/>
      <c r="W59" s="76"/>
      <c r="X59" s="76"/>
      <c r="Y59" s="94"/>
      <c r="Z59" s="76"/>
      <c r="AA59" s="76"/>
      <c r="AB59" s="76"/>
      <c r="AC59" s="94"/>
      <c r="AD59" s="76"/>
      <c r="AE59" s="76"/>
      <c r="AF59" s="76"/>
      <c r="AG59" s="76"/>
      <c r="AH59" s="76"/>
      <c r="AI59" s="76"/>
      <c r="AJ59" s="94"/>
      <c r="AK59" s="94"/>
    </row>
    <row r="60" spans="1:37" x14ac:dyDescent="0.25">
      <c r="D60" s="76"/>
      <c r="E60" s="76"/>
      <c r="F60" s="76"/>
      <c r="G60" s="76"/>
      <c r="H60" s="76"/>
      <c r="I60" s="76"/>
      <c r="J60" s="76"/>
      <c r="K60" s="76"/>
      <c r="L60" s="76"/>
      <c r="M60" s="94"/>
      <c r="N60" s="76"/>
      <c r="O60" s="76"/>
      <c r="P60" s="76"/>
      <c r="Q60" s="94"/>
      <c r="R60" s="76"/>
      <c r="S60" s="76"/>
      <c r="T60" s="76"/>
      <c r="U60" s="94"/>
      <c r="V60" s="76"/>
      <c r="W60" s="76"/>
      <c r="X60" s="76"/>
      <c r="Y60" s="94"/>
      <c r="Z60" s="76"/>
      <c r="AA60" s="76"/>
      <c r="AB60" s="76"/>
      <c r="AC60" s="94"/>
      <c r="AD60" s="76"/>
      <c r="AE60" s="76"/>
      <c r="AF60" s="76"/>
      <c r="AG60" s="76"/>
      <c r="AH60" s="76"/>
      <c r="AI60" s="76"/>
      <c r="AJ60" s="94"/>
      <c r="AK60" s="94"/>
    </row>
    <row r="61" spans="1:37" x14ac:dyDescent="0.25">
      <c r="D61" s="76"/>
      <c r="E61" s="76"/>
      <c r="F61" s="76"/>
      <c r="G61" s="76"/>
      <c r="H61" s="76"/>
      <c r="I61" s="76"/>
      <c r="J61" s="76"/>
      <c r="K61" s="76"/>
      <c r="L61" s="76"/>
      <c r="M61" s="94"/>
      <c r="N61" s="76"/>
      <c r="O61" s="76"/>
      <c r="P61" s="76"/>
      <c r="Q61" s="94"/>
      <c r="R61" s="76"/>
      <c r="S61" s="76"/>
      <c r="T61" s="76"/>
      <c r="U61" s="94"/>
      <c r="V61" s="76"/>
      <c r="W61" s="76"/>
      <c r="X61" s="76"/>
      <c r="Y61" s="94"/>
      <c r="Z61" s="76"/>
      <c r="AA61" s="76"/>
      <c r="AB61" s="76"/>
      <c r="AC61" s="94"/>
      <c r="AD61" s="76"/>
      <c r="AE61" s="76"/>
      <c r="AF61" s="76"/>
      <c r="AG61" s="76"/>
      <c r="AH61" s="76"/>
      <c r="AI61" s="76"/>
      <c r="AJ61" s="94"/>
      <c r="AK61" s="94"/>
    </row>
    <row r="62" spans="1:37" x14ac:dyDescent="0.25">
      <c r="D62" s="76"/>
      <c r="E62" s="76"/>
      <c r="F62" s="76"/>
      <c r="G62" s="76"/>
      <c r="H62" s="76"/>
      <c r="I62" s="76"/>
      <c r="J62" s="76"/>
      <c r="K62" s="76"/>
      <c r="L62" s="76"/>
      <c r="M62" s="94"/>
      <c r="N62" s="76"/>
      <c r="O62" s="76"/>
      <c r="P62" s="76"/>
      <c r="Q62" s="94"/>
      <c r="R62" s="76"/>
      <c r="S62" s="76"/>
      <c r="T62" s="76"/>
      <c r="U62" s="94"/>
      <c r="V62" s="76"/>
      <c r="W62" s="76"/>
      <c r="X62" s="76"/>
      <c r="Y62" s="94"/>
      <c r="Z62" s="76"/>
      <c r="AA62" s="76"/>
      <c r="AB62" s="76"/>
      <c r="AC62" s="94"/>
      <c r="AD62" s="76"/>
      <c r="AE62" s="76"/>
      <c r="AF62" s="76"/>
      <c r="AG62" s="76"/>
      <c r="AH62" s="76"/>
      <c r="AI62" s="76"/>
      <c r="AJ62" s="94"/>
      <c r="AK62" s="94"/>
    </row>
    <row r="63" spans="1:37" x14ac:dyDescent="0.25">
      <c r="D63" s="76"/>
      <c r="E63" s="76"/>
      <c r="F63" s="76"/>
      <c r="G63" s="76"/>
      <c r="H63" s="76"/>
      <c r="I63" s="76"/>
      <c r="J63" s="76"/>
      <c r="K63" s="76"/>
      <c r="L63" s="76"/>
      <c r="M63" s="94"/>
      <c r="N63" s="76"/>
      <c r="O63" s="76"/>
      <c r="P63" s="76"/>
      <c r="Q63" s="94"/>
      <c r="R63" s="76"/>
      <c r="S63" s="76"/>
      <c r="T63" s="76"/>
      <c r="U63" s="94"/>
      <c r="V63" s="76"/>
      <c r="W63" s="76"/>
      <c r="X63" s="76"/>
      <c r="Y63" s="94"/>
      <c r="Z63" s="76"/>
      <c r="AA63" s="76"/>
      <c r="AB63" s="76"/>
      <c r="AC63" s="94"/>
      <c r="AD63" s="76"/>
      <c r="AE63" s="76"/>
      <c r="AF63" s="76"/>
      <c r="AG63" s="76"/>
      <c r="AH63" s="76"/>
      <c r="AI63" s="76"/>
      <c r="AJ63" s="94"/>
      <c r="AK63" s="94"/>
    </row>
    <row r="64" spans="1:37" x14ac:dyDescent="0.25">
      <c r="D64" s="76"/>
      <c r="E64" s="76"/>
      <c r="F64" s="76"/>
      <c r="G64" s="76"/>
      <c r="H64" s="76"/>
      <c r="I64" s="76"/>
      <c r="J64" s="76"/>
      <c r="K64" s="76"/>
      <c r="L64" s="76"/>
      <c r="M64" s="94"/>
      <c r="N64" s="76"/>
      <c r="O64" s="76"/>
      <c r="P64" s="76"/>
      <c r="Q64" s="94"/>
      <c r="R64" s="76"/>
      <c r="S64" s="76"/>
      <c r="T64" s="76"/>
      <c r="U64" s="94"/>
      <c r="V64" s="76"/>
      <c r="W64" s="76"/>
      <c r="X64" s="76"/>
      <c r="Y64" s="94"/>
      <c r="Z64" s="76"/>
      <c r="AA64" s="76"/>
      <c r="AB64" s="76"/>
      <c r="AC64" s="94"/>
      <c r="AD64" s="76"/>
      <c r="AE64" s="76"/>
      <c r="AF64" s="76"/>
      <c r="AG64" s="76"/>
      <c r="AH64" s="76"/>
      <c r="AI64" s="76"/>
      <c r="AJ64" s="94"/>
      <c r="AK64" s="94"/>
    </row>
    <row r="65" spans="4:37" x14ac:dyDescent="0.25">
      <c r="D65" s="76"/>
      <c r="E65" s="76"/>
      <c r="F65" s="76"/>
      <c r="G65" s="76"/>
      <c r="H65" s="76"/>
      <c r="I65" s="76"/>
      <c r="J65" s="76"/>
      <c r="K65" s="76"/>
      <c r="L65" s="76"/>
      <c r="M65" s="94"/>
      <c r="N65" s="76"/>
      <c r="O65" s="76"/>
      <c r="P65" s="76"/>
      <c r="Q65" s="94"/>
      <c r="R65" s="76"/>
      <c r="S65" s="76"/>
      <c r="T65" s="76"/>
      <c r="U65" s="94"/>
      <c r="V65" s="76"/>
      <c r="W65" s="76"/>
      <c r="X65" s="76"/>
      <c r="Y65" s="94"/>
      <c r="Z65" s="76"/>
      <c r="AA65" s="76"/>
      <c r="AB65" s="76"/>
      <c r="AC65" s="94"/>
      <c r="AD65" s="76"/>
      <c r="AE65" s="76"/>
      <c r="AF65" s="76"/>
      <c r="AG65" s="76"/>
      <c r="AH65" s="76"/>
      <c r="AI65" s="76"/>
      <c r="AJ65" s="94"/>
      <c r="AK65" s="94"/>
    </row>
    <row r="66" spans="4:37" x14ac:dyDescent="0.25">
      <c r="D66" s="76"/>
      <c r="E66" s="76"/>
      <c r="F66" s="76"/>
      <c r="G66" s="76"/>
      <c r="H66" s="76"/>
      <c r="I66" s="76"/>
      <c r="J66" s="76"/>
      <c r="K66" s="76"/>
      <c r="L66" s="76"/>
      <c r="M66" s="94"/>
      <c r="N66" s="76"/>
      <c r="O66" s="76"/>
      <c r="P66" s="76"/>
      <c r="Q66" s="94"/>
      <c r="R66" s="76"/>
      <c r="S66" s="76"/>
      <c r="T66" s="76"/>
      <c r="U66" s="94"/>
      <c r="V66" s="76"/>
      <c r="W66" s="76"/>
      <c r="X66" s="76"/>
      <c r="Y66" s="94"/>
      <c r="Z66" s="76"/>
      <c r="AA66" s="76"/>
      <c r="AB66" s="76"/>
      <c r="AC66" s="94"/>
      <c r="AD66" s="76"/>
      <c r="AE66" s="76"/>
      <c r="AF66" s="76"/>
      <c r="AG66" s="76"/>
      <c r="AH66" s="76"/>
      <c r="AI66" s="76"/>
      <c r="AJ66" s="94"/>
      <c r="AK66" s="94"/>
    </row>
    <row r="67" spans="4:37" x14ac:dyDescent="0.25">
      <c r="D67" s="76"/>
      <c r="E67" s="76"/>
      <c r="F67" s="76"/>
      <c r="G67" s="76"/>
      <c r="H67" s="76"/>
      <c r="I67" s="76"/>
      <c r="J67" s="76"/>
      <c r="K67" s="76"/>
      <c r="L67" s="76"/>
      <c r="M67" s="94"/>
      <c r="N67" s="76"/>
      <c r="O67" s="76"/>
      <c r="P67" s="76"/>
      <c r="Q67" s="94"/>
      <c r="R67" s="76"/>
      <c r="S67" s="76"/>
      <c r="T67" s="76"/>
      <c r="U67" s="94"/>
      <c r="V67" s="76"/>
      <c r="W67" s="76"/>
      <c r="X67" s="76"/>
      <c r="Y67" s="94"/>
      <c r="Z67" s="76"/>
      <c r="AA67" s="76"/>
      <c r="AB67" s="76"/>
      <c r="AC67" s="94"/>
      <c r="AD67" s="76"/>
      <c r="AE67" s="76"/>
      <c r="AF67" s="76"/>
      <c r="AG67" s="76"/>
      <c r="AH67" s="76"/>
      <c r="AI67" s="76"/>
      <c r="AJ67" s="94"/>
      <c r="AK67" s="94"/>
    </row>
    <row r="68" spans="4:37" x14ac:dyDescent="0.25">
      <c r="D68" s="76"/>
      <c r="E68" s="76"/>
      <c r="F68" s="76"/>
      <c r="G68" s="76"/>
      <c r="H68" s="76"/>
      <c r="I68" s="76"/>
      <c r="J68" s="76"/>
      <c r="K68" s="76"/>
      <c r="L68" s="76"/>
      <c r="M68" s="94"/>
      <c r="N68" s="76"/>
      <c r="O68" s="76"/>
      <c r="P68" s="76"/>
      <c r="Q68" s="94"/>
      <c r="R68" s="76"/>
      <c r="S68" s="76"/>
      <c r="T68" s="76"/>
      <c r="U68" s="94"/>
      <c r="V68" s="76"/>
      <c r="W68" s="76"/>
      <c r="X68" s="76"/>
      <c r="Y68" s="94"/>
      <c r="Z68" s="76"/>
      <c r="AA68" s="76"/>
      <c r="AB68" s="76"/>
      <c r="AC68" s="94"/>
      <c r="AD68" s="76"/>
      <c r="AE68" s="76"/>
      <c r="AF68" s="76"/>
      <c r="AG68" s="76"/>
      <c r="AH68" s="76"/>
      <c r="AI68" s="76"/>
      <c r="AJ68" s="94"/>
      <c r="AK68" s="94"/>
    </row>
    <row r="69" spans="4:37" x14ac:dyDescent="0.25">
      <c r="D69" s="76"/>
      <c r="E69" s="76"/>
      <c r="F69" s="76"/>
      <c r="G69" s="76"/>
      <c r="H69" s="76"/>
      <c r="I69" s="76"/>
      <c r="J69" s="76"/>
      <c r="K69" s="76"/>
      <c r="L69" s="76"/>
      <c r="M69" s="94"/>
      <c r="N69" s="76"/>
      <c r="O69" s="76"/>
      <c r="P69" s="76"/>
      <c r="Q69" s="94"/>
      <c r="R69" s="76"/>
      <c r="S69" s="76"/>
      <c r="T69" s="76"/>
      <c r="U69" s="94"/>
      <c r="V69" s="76"/>
      <c r="W69" s="76"/>
      <c r="X69" s="76"/>
      <c r="Y69" s="94"/>
      <c r="Z69" s="76"/>
      <c r="AA69" s="76"/>
      <c r="AB69" s="76"/>
      <c r="AC69" s="94"/>
      <c r="AD69" s="76"/>
      <c r="AE69" s="76"/>
      <c r="AF69" s="76"/>
      <c r="AG69" s="76"/>
      <c r="AH69" s="76"/>
      <c r="AI69" s="76"/>
      <c r="AJ69" s="94"/>
      <c r="AK69" s="94"/>
    </row>
    <row r="70" spans="4:37" x14ac:dyDescent="0.25">
      <c r="D70" s="76"/>
      <c r="E70" s="76"/>
      <c r="F70" s="76"/>
      <c r="G70" s="76"/>
      <c r="H70" s="76"/>
      <c r="I70" s="76"/>
      <c r="J70" s="76"/>
      <c r="K70" s="76"/>
      <c r="L70" s="76"/>
      <c r="M70" s="94"/>
      <c r="N70" s="76"/>
      <c r="O70" s="76"/>
      <c r="P70" s="76"/>
      <c r="Q70" s="94"/>
      <c r="R70" s="76"/>
      <c r="S70" s="76"/>
      <c r="T70" s="76"/>
      <c r="U70" s="94"/>
      <c r="V70" s="76"/>
      <c r="W70" s="76"/>
      <c r="X70" s="76"/>
      <c r="Y70" s="94"/>
      <c r="Z70" s="76"/>
      <c r="AA70" s="76"/>
      <c r="AB70" s="76"/>
      <c r="AC70" s="94"/>
      <c r="AD70" s="76"/>
      <c r="AE70" s="76"/>
      <c r="AF70" s="76"/>
      <c r="AG70" s="76"/>
      <c r="AH70" s="76"/>
      <c r="AI70" s="76"/>
      <c r="AJ70" s="94"/>
      <c r="AK70" s="94"/>
    </row>
    <row r="71" spans="4:37" x14ac:dyDescent="0.25">
      <c r="D71" s="76"/>
      <c r="E71" s="76"/>
      <c r="F71" s="76"/>
      <c r="G71" s="76"/>
      <c r="H71" s="76"/>
      <c r="I71" s="76"/>
      <c r="J71" s="76"/>
      <c r="K71" s="76"/>
      <c r="L71" s="76"/>
      <c r="M71" s="94"/>
      <c r="N71" s="76"/>
      <c r="O71" s="76"/>
      <c r="P71" s="76"/>
      <c r="Q71" s="94"/>
      <c r="R71" s="76"/>
      <c r="S71" s="76"/>
      <c r="T71" s="76"/>
      <c r="U71" s="94"/>
      <c r="V71" s="76"/>
      <c r="W71" s="76"/>
      <c r="X71" s="76"/>
      <c r="Y71" s="94"/>
      <c r="Z71" s="76"/>
      <c r="AA71" s="76"/>
      <c r="AB71" s="76"/>
      <c r="AC71" s="94"/>
      <c r="AD71" s="76"/>
      <c r="AE71" s="76"/>
      <c r="AF71" s="76"/>
      <c r="AG71" s="76"/>
      <c r="AH71" s="76"/>
      <c r="AI71" s="76"/>
      <c r="AJ71" s="94"/>
      <c r="AK71" s="94"/>
    </row>
    <row r="72" spans="4:37" x14ac:dyDescent="0.25">
      <c r="D72" s="76"/>
      <c r="E72" s="76"/>
      <c r="F72" s="76"/>
      <c r="G72" s="76"/>
      <c r="H72" s="76"/>
      <c r="I72" s="76"/>
      <c r="J72" s="76"/>
      <c r="K72" s="76"/>
      <c r="L72" s="76"/>
      <c r="M72" s="94"/>
      <c r="N72" s="76"/>
      <c r="O72" s="76"/>
      <c r="P72" s="76"/>
      <c r="Q72" s="94"/>
      <c r="R72" s="76"/>
      <c r="S72" s="76"/>
      <c r="T72" s="76"/>
      <c r="U72" s="94"/>
      <c r="V72" s="76"/>
      <c r="W72" s="76"/>
      <c r="X72" s="76"/>
      <c r="Y72" s="94"/>
      <c r="Z72" s="76"/>
      <c r="AA72" s="76"/>
      <c r="AB72" s="76"/>
      <c r="AC72" s="94"/>
      <c r="AD72" s="76"/>
      <c r="AE72" s="76"/>
      <c r="AF72" s="76"/>
      <c r="AG72" s="76"/>
      <c r="AH72" s="76"/>
      <c r="AI72" s="76"/>
      <c r="AJ72" s="94"/>
      <c r="AK72" s="94"/>
    </row>
    <row r="73" spans="4:37" x14ac:dyDescent="0.25">
      <c r="D73" s="76"/>
      <c r="E73" s="76"/>
      <c r="F73" s="76"/>
      <c r="G73" s="76"/>
      <c r="H73" s="76"/>
      <c r="I73" s="76"/>
      <c r="J73" s="76"/>
      <c r="K73" s="76"/>
      <c r="L73" s="76"/>
      <c r="M73" s="94"/>
      <c r="N73" s="76"/>
      <c r="O73" s="76"/>
      <c r="P73" s="76"/>
      <c r="Q73" s="94"/>
      <c r="R73" s="76"/>
      <c r="S73" s="76"/>
      <c r="T73" s="76"/>
      <c r="U73" s="94"/>
      <c r="V73" s="76"/>
      <c r="W73" s="76"/>
      <c r="X73" s="76"/>
      <c r="Y73" s="94"/>
      <c r="Z73" s="76"/>
      <c r="AA73" s="76"/>
      <c r="AB73" s="76"/>
      <c r="AC73" s="94"/>
      <c r="AD73" s="76"/>
      <c r="AE73" s="76"/>
      <c r="AF73" s="76"/>
      <c r="AG73" s="76"/>
      <c r="AH73" s="76"/>
      <c r="AI73" s="76"/>
      <c r="AJ73" s="94"/>
      <c r="AK73" s="94"/>
    </row>
    <row r="74" spans="4:37" x14ac:dyDescent="0.25">
      <c r="D74" s="76"/>
      <c r="E74" s="76"/>
      <c r="F74" s="76"/>
      <c r="G74" s="76"/>
      <c r="H74" s="76"/>
      <c r="I74" s="76"/>
      <c r="J74" s="76"/>
      <c r="K74" s="76"/>
      <c r="L74" s="76"/>
      <c r="M74" s="94"/>
      <c r="N74" s="76"/>
      <c r="O74" s="76"/>
      <c r="P74" s="76"/>
      <c r="Q74" s="94"/>
      <c r="R74" s="76"/>
      <c r="S74" s="76"/>
      <c r="T74" s="76"/>
      <c r="U74" s="94"/>
      <c r="V74" s="76"/>
      <c r="W74" s="76"/>
      <c r="X74" s="76"/>
      <c r="Y74" s="94"/>
      <c r="Z74" s="76"/>
      <c r="AA74" s="76"/>
      <c r="AB74" s="76"/>
      <c r="AC74" s="94"/>
      <c r="AD74" s="76"/>
      <c r="AE74" s="76"/>
      <c r="AF74" s="76"/>
      <c r="AG74" s="76"/>
      <c r="AH74" s="76"/>
      <c r="AI74" s="76"/>
      <c r="AJ74" s="94"/>
      <c r="AK74" s="94"/>
    </row>
    <row r="75" spans="4:37" x14ac:dyDescent="0.25">
      <c r="D75" s="76"/>
      <c r="E75" s="76"/>
      <c r="F75" s="76"/>
      <c r="G75" s="76"/>
      <c r="H75" s="76"/>
      <c r="I75" s="76"/>
      <c r="J75" s="76"/>
      <c r="K75" s="76"/>
      <c r="L75" s="76"/>
      <c r="M75" s="94"/>
      <c r="N75" s="76"/>
      <c r="O75" s="76"/>
      <c r="P75" s="76"/>
      <c r="Q75" s="94"/>
      <c r="R75" s="76"/>
      <c r="S75" s="76"/>
      <c r="T75" s="76"/>
      <c r="U75" s="94"/>
      <c r="V75" s="76"/>
      <c r="W75" s="76"/>
      <c r="X75" s="76"/>
      <c r="Y75" s="94"/>
      <c r="Z75" s="76"/>
      <c r="AA75" s="76"/>
      <c r="AB75" s="76"/>
      <c r="AC75" s="94"/>
      <c r="AD75" s="76"/>
      <c r="AE75" s="76"/>
      <c r="AF75" s="76"/>
      <c r="AG75" s="76"/>
      <c r="AH75" s="76"/>
      <c r="AI75" s="76"/>
      <c r="AJ75" s="94"/>
      <c r="AK75" s="94"/>
    </row>
    <row r="76" spans="4:37" x14ac:dyDescent="0.25">
      <c r="D76" s="76"/>
      <c r="E76" s="76"/>
      <c r="F76" s="76"/>
      <c r="G76" s="76"/>
      <c r="H76" s="76"/>
      <c r="I76" s="76"/>
      <c r="J76" s="76"/>
      <c r="K76" s="76"/>
      <c r="L76" s="76"/>
      <c r="M76" s="94"/>
      <c r="N76" s="76"/>
      <c r="O76" s="76"/>
      <c r="P76" s="76"/>
      <c r="Q76" s="94"/>
      <c r="R76" s="76"/>
      <c r="S76" s="76"/>
      <c r="T76" s="76"/>
      <c r="U76" s="94"/>
      <c r="V76" s="76"/>
      <c r="W76" s="76"/>
      <c r="X76" s="76"/>
      <c r="Y76" s="94"/>
      <c r="Z76" s="76"/>
      <c r="AA76" s="76"/>
      <c r="AB76" s="76"/>
      <c r="AC76" s="94"/>
      <c r="AD76" s="76"/>
      <c r="AE76" s="76"/>
      <c r="AF76" s="76"/>
      <c r="AG76" s="76"/>
      <c r="AH76" s="76"/>
      <c r="AI76" s="76"/>
      <c r="AJ76" s="94"/>
      <c r="AK76" s="94"/>
    </row>
    <row r="77" spans="4:37" x14ac:dyDescent="0.25">
      <c r="D77" s="76"/>
      <c r="E77" s="76"/>
      <c r="F77" s="76"/>
      <c r="G77" s="76"/>
      <c r="H77" s="76"/>
      <c r="I77" s="76"/>
      <c r="J77" s="76"/>
      <c r="K77" s="76"/>
      <c r="L77" s="76"/>
      <c r="M77" s="94"/>
      <c r="N77" s="76"/>
      <c r="O77" s="76"/>
      <c r="P77" s="76"/>
      <c r="Q77" s="94"/>
      <c r="R77" s="76"/>
      <c r="S77" s="76"/>
      <c r="T77" s="76"/>
      <c r="U77" s="94"/>
      <c r="V77" s="76"/>
      <c r="W77" s="76"/>
      <c r="X77" s="76"/>
      <c r="Y77" s="94"/>
      <c r="Z77" s="76"/>
      <c r="AA77" s="76"/>
      <c r="AB77" s="76"/>
      <c r="AC77" s="94"/>
      <c r="AD77" s="76"/>
      <c r="AE77" s="76"/>
      <c r="AF77" s="76"/>
      <c r="AG77" s="76"/>
      <c r="AH77" s="76"/>
      <c r="AI77" s="76"/>
      <c r="AJ77" s="94"/>
      <c r="AK77" s="94"/>
    </row>
    <row r="78" spans="4:37" x14ac:dyDescent="0.25">
      <c r="D78" s="76"/>
      <c r="E78" s="76"/>
      <c r="F78" s="76"/>
      <c r="G78" s="76"/>
      <c r="H78" s="76"/>
      <c r="I78" s="76"/>
      <c r="J78" s="76"/>
      <c r="K78" s="76"/>
      <c r="L78" s="76"/>
      <c r="M78" s="94"/>
      <c r="N78" s="76"/>
      <c r="O78" s="76"/>
      <c r="P78" s="76"/>
      <c r="Q78" s="94"/>
      <c r="R78" s="76"/>
      <c r="S78" s="76"/>
      <c r="T78" s="76"/>
      <c r="U78" s="94"/>
      <c r="V78" s="76"/>
      <c r="W78" s="76"/>
      <c r="X78" s="76"/>
      <c r="Y78" s="94"/>
      <c r="Z78" s="76"/>
      <c r="AA78" s="76"/>
      <c r="AB78" s="76"/>
      <c r="AC78" s="94"/>
      <c r="AD78" s="76"/>
      <c r="AE78" s="76"/>
      <c r="AF78" s="76"/>
      <c r="AG78" s="76"/>
      <c r="AH78" s="76"/>
      <c r="AI78" s="76"/>
      <c r="AJ78" s="94"/>
      <c r="AK78" s="94"/>
    </row>
    <row r="79" spans="4:37" x14ac:dyDescent="0.25">
      <c r="D79" s="76"/>
      <c r="E79" s="76"/>
      <c r="F79" s="76"/>
      <c r="G79" s="76"/>
      <c r="H79" s="76"/>
      <c r="I79" s="76"/>
      <c r="J79" s="76"/>
      <c r="K79" s="76"/>
      <c r="L79" s="76"/>
      <c r="M79" s="94"/>
      <c r="N79" s="76"/>
      <c r="O79" s="76"/>
      <c r="P79" s="76"/>
      <c r="Q79" s="94"/>
      <c r="R79" s="76"/>
      <c r="S79" s="76"/>
      <c r="T79" s="76"/>
      <c r="U79" s="94"/>
      <c r="V79" s="76"/>
      <c r="W79" s="76"/>
      <c r="X79" s="76"/>
      <c r="Y79" s="94"/>
      <c r="Z79" s="76"/>
      <c r="AA79" s="76"/>
      <c r="AB79" s="76"/>
      <c r="AC79" s="94"/>
      <c r="AD79" s="76"/>
      <c r="AE79" s="76"/>
      <c r="AF79" s="76"/>
      <c r="AG79" s="76"/>
      <c r="AH79" s="76"/>
      <c r="AI79" s="76"/>
      <c r="AJ79" s="94"/>
      <c r="AK79" s="94"/>
    </row>
    <row r="80" spans="4:37" x14ac:dyDescent="0.25">
      <c r="D80" s="76"/>
      <c r="E80" s="76"/>
      <c r="F80" s="76"/>
      <c r="G80" s="76"/>
      <c r="H80" s="76"/>
      <c r="I80" s="76"/>
      <c r="J80" s="76"/>
      <c r="K80" s="76"/>
      <c r="L80" s="76"/>
      <c r="M80" s="94"/>
      <c r="N80" s="76"/>
      <c r="O80" s="76"/>
      <c r="P80" s="76"/>
      <c r="Q80" s="94"/>
      <c r="R80" s="76"/>
      <c r="S80" s="76"/>
      <c r="T80" s="76"/>
      <c r="U80" s="94"/>
      <c r="V80" s="76"/>
      <c r="W80" s="76"/>
      <c r="X80" s="76"/>
      <c r="Y80" s="94"/>
      <c r="Z80" s="76"/>
      <c r="AA80" s="76"/>
      <c r="AB80" s="76"/>
      <c r="AC80" s="94"/>
      <c r="AD80" s="76"/>
      <c r="AE80" s="76"/>
      <c r="AF80" s="76"/>
      <c r="AG80" s="76"/>
      <c r="AH80" s="76"/>
      <c r="AI80" s="76"/>
      <c r="AJ80" s="94"/>
      <c r="AK80" s="94"/>
    </row>
    <row r="81" spans="4:37" x14ac:dyDescent="0.25">
      <c r="D81" s="76"/>
      <c r="E81" s="76"/>
      <c r="F81" s="76"/>
      <c r="G81" s="76"/>
      <c r="H81" s="76"/>
      <c r="I81" s="76"/>
      <c r="J81" s="76"/>
      <c r="K81" s="76"/>
      <c r="L81" s="76"/>
      <c r="M81" s="94"/>
      <c r="N81" s="76"/>
      <c r="O81" s="76"/>
      <c r="P81" s="76"/>
      <c r="Q81" s="94"/>
      <c r="R81" s="76"/>
      <c r="S81" s="76"/>
      <c r="T81" s="76"/>
      <c r="U81" s="94"/>
      <c r="V81" s="76"/>
      <c r="W81" s="76"/>
      <c r="X81" s="76"/>
      <c r="Y81" s="94"/>
      <c r="Z81" s="76"/>
      <c r="AA81" s="76"/>
      <c r="AB81" s="76"/>
      <c r="AC81" s="94"/>
      <c r="AD81" s="76"/>
      <c r="AE81" s="76"/>
      <c r="AF81" s="76"/>
      <c r="AG81" s="76"/>
      <c r="AH81" s="76"/>
      <c r="AI81" s="76"/>
      <c r="AJ81" s="94"/>
      <c r="AK81" s="94"/>
    </row>
  </sheetData>
  <mergeCells count="10">
    <mergeCell ref="V4:Y4"/>
    <mergeCell ref="Z4:AC4"/>
    <mergeCell ref="AD4:AJ4"/>
    <mergeCell ref="B2:AK2"/>
    <mergeCell ref="B3:AK3"/>
    <mergeCell ref="D4:F4"/>
    <mergeCell ref="G4:I4"/>
    <mergeCell ref="J4:M4"/>
    <mergeCell ref="N4:Q4"/>
    <mergeCell ref="R4:U4"/>
  </mergeCells>
  <printOptions horizontalCentered="1"/>
  <pageMargins left="0.05" right="0.05" top="0.59055118110236204" bottom="0.59055118110236204" header="0.31496062992126" footer="0.31496062992126"/>
  <pageSetup paperSize="9" scale="40" orientation="landscape" r:id="rId1"/>
  <rowBreaks count="1" manualBreakCount="1">
    <brk id="55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K81"/>
  <sheetViews>
    <sheetView showGridLines="0" workbookViewId="0">
      <selection activeCell="AJ9" sqref="AJ9:AK81"/>
    </sheetView>
  </sheetViews>
  <sheetFormatPr defaultRowHeight="12.5" x14ac:dyDescent="0.25"/>
  <cols>
    <col min="1" max="1" width="4.1796875" bestFit="1" customWidth="1"/>
    <col min="2" max="2" width="24" bestFit="1" customWidth="1"/>
    <col min="3" max="3" width="7.1796875" bestFit="1" customWidth="1"/>
    <col min="4" max="6" width="12.54296875" bestFit="1" customWidth="1"/>
    <col min="7" max="9" width="12.54296875" hidden="1" customWidth="1"/>
    <col min="10" max="12" width="12.54296875" bestFit="1" customWidth="1"/>
    <col min="13" max="13" width="14.1796875" bestFit="1" customWidth="1"/>
    <col min="14" max="16" width="12.54296875" bestFit="1" customWidth="1"/>
    <col min="17" max="17" width="14.1796875" bestFit="1" customWidth="1"/>
    <col min="18" max="25" width="12.54296875" hidden="1" customWidth="1"/>
    <col min="26" max="28" width="12.54296875" bestFit="1" customWidth="1"/>
    <col min="29" max="29" width="14.1796875" bestFit="1" customWidth="1"/>
    <col min="30" max="35" width="12.54296875" hidden="1" customWidth="1"/>
    <col min="36" max="36" width="14.1796875" hidden="1" customWidth="1"/>
    <col min="37" max="37" width="12.54296875" bestFit="1" customWidth="1"/>
  </cols>
  <sheetData>
    <row r="1" spans="1:37" ht="14.5" customHeight="1" x14ac:dyDescent="0.3">
      <c r="A1" s="1"/>
    </row>
    <row r="2" spans="1:37" ht="15.65" customHeight="1" x14ac:dyDescent="0.35">
      <c r="A2" s="2" t="s">
        <v>0</v>
      </c>
      <c r="B2" s="128" t="s">
        <v>42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9"/>
      <c r="AA2" s="129"/>
      <c r="AB2" s="129"/>
      <c r="AC2" s="129"/>
      <c r="AD2" s="129"/>
      <c r="AE2" s="129"/>
      <c r="AF2" s="129"/>
      <c r="AG2" s="129"/>
      <c r="AH2" s="129"/>
      <c r="AI2" s="129"/>
      <c r="AJ2" s="129"/>
      <c r="AK2" s="129"/>
    </row>
    <row r="3" spans="1:37" ht="14" x14ac:dyDescent="0.3">
      <c r="A3" s="1" t="s">
        <v>0</v>
      </c>
      <c r="B3" s="130" t="s">
        <v>2</v>
      </c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30"/>
      <c r="W3" s="130"/>
      <c r="X3" s="130"/>
      <c r="Y3" s="130"/>
      <c r="Z3" s="130"/>
      <c r="AA3" s="130"/>
      <c r="AB3" s="130"/>
      <c r="AC3" s="130"/>
      <c r="AD3" s="130"/>
      <c r="AE3" s="130"/>
      <c r="AF3" s="130"/>
      <c r="AG3" s="130"/>
      <c r="AH3" s="130"/>
      <c r="AI3" s="130"/>
      <c r="AJ3" s="130"/>
      <c r="AK3" s="130"/>
    </row>
    <row r="4" spans="1:37" ht="14.5" customHeight="1" x14ac:dyDescent="0.3">
      <c r="A4" s="3" t="s">
        <v>0</v>
      </c>
      <c r="B4" s="4" t="s">
        <v>0</v>
      </c>
      <c r="C4" s="5" t="s">
        <v>0</v>
      </c>
      <c r="D4" s="120" t="s">
        <v>3</v>
      </c>
      <c r="E4" s="120"/>
      <c r="F4" s="120"/>
      <c r="G4" s="120" t="s">
        <v>4</v>
      </c>
      <c r="H4" s="120"/>
      <c r="I4" s="120"/>
      <c r="J4" s="121" t="s">
        <v>5</v>
      </c>
      <c r="K4" s="122"/>
      <c r="L4" s="122"/>
      <c r="M4" s="123"/>
      <c r="N4" s="121" t="s">
        <v>6</v>
      </c>
      <c r="O4" s="124"/>
      <c r="P4" s="124"/>
      <c r="Q4" s="125"/>
      <c r="R4" s="121" t="s">
        <v>7</v>
      </c>
      <c r="S4" s="124"/>
      <c r="T4" s="124"/>
      <c r="U4" s="125"/>
      <c r="V4" s="121" t="s">
        <v>8</v>
      </c>
      <c r="W4" s="126"/>
      <c r="X4" s="126"/>
      <c r="Y4" s="127"/>
      <c r="Z4" s="121" t="s">
        <v>9</v>
      </c>
      <c r="AA4" s="122"/>
      <c r="AB4" s="122"/>
      <c r="AC4" s="123"/>
      <c r="AD4" s="121" t="s">
        <v>10</v>
      </c>
      <c r="AE4" s="122"/>
      <c r="AF4" s="122"/>
      <c r="AG4" s="122"/>
      <c r="AH4" s="122"/>
      <c r="AI4" s="122"/>
      <c r="AJ4" s="123"/>
      <c r="AK4" s="6"/>
    </row>
    <row r="5" spans="1:37" ht="43.15" customHeight="1" x14ac:dyDescent="0.3">
      <c r="A5" s="8" t="s">
        <v>0</v>
      </c>
      <c r="B5" s="9" t="s">
        <v>11</v>
      </c>
      <c r="C5" s="10" t="s">
        <v>12</v>
      </c>
      <c r="D5" s="11" t="s">
        <v>13</v>
      </c>
      <c r="E5" s="12" t="s">
        <v>14</v>
      </c>
      <c r="F5" s="13" t="s">
        <v>15</v>
      </c>
      <c r="G5" s="11" t="s">
        <v>13</v>
      </c>
      <c r="H5" s="12" t="s">
        <v>14</v>
      </c>
      <c r="I5" s="13" t="s">
        <v>15</v>
      </c>
      <c r="J5" s="11" t="s">
        <v>13</v>
      </c>
      <c r="K5" s="12" t="s">
        <v>14</v>
      </c>
      <c r="L5" s="12" t="s">
        <v>15</v>
      </c>
      <c r="M5" s="13" t="s">
        <v>16</v>
      </c>
      <c r="N5" s="11" t="s">
        <v>13</v>
      </c>
      <c r="O5" s="12" t="s">
        <v>14</v>
      </c>
      <c r="P5" s="14" t="s">
        <v>15</v>
      </c>
      <c r="Q5" s="15" t="s">
        <v>17</v>
      </c>
      <c r="R5" s="12" t="s">
        <v>13</v>
      </c>
      <c r="S5" s="12" t="s">
        <v>14</v>
      </c>
      <c r="T5" s="14" t="s">
        <v>15</v>
      </c>
      <c r="U5" s="15" t="s">
        <v>18</v>
      </c>
      <c r="V5" s="12" t="s">
        <v>13</v>
      </c>
      <c r="W5" s="12" t="s">
        <v>14</v>
      </c>
      <c r="X5" s="14" t="s">
        <v>15</v>
      </c>
      <c r="Y5" s="15" t="s">
        <v>19</v>
      </c>
      <c r="Z5" s="11" t="s">
        <v>13</v>
      </c>
      <c r="AA5" s="12" t="s">
        <v>14</v>
      </c>
      <c r="AB5" s="12" t="s">
        <v>15</v>
      </c>
      <c r="AC5" s="13" t="s">
        <v>20</v>
      </c>
      <c r="AD5" s="11" t="s">
        <v>13</v>
      </c>
      <c r="AE5" s="12" t="s">
        <v>14</v>
      </c>
      <c r="AF5" s="12" t="s">
        <v>15</v>
      </c>
      <c r="AG5" s="12" t="s">
        <v>0</v>
      </c>
      <c r="AH5" s="12" t="s">
        <v>0</v>
      </c>
      <c r="AI5" s="12" t="s">
        <v>0</v>
      </c>
      <c r="AJ5" s="16" t="s">
        <v>20</v>
      </c>
      <c r="AK5" s="17" t="s">
        <v>21</v>
      </c>
    </row>
    <row r="6" spans="1:37" ht="14.5" customHeight="1" x14ac:dyDescent="0.25">
      <c r="A6" s="46"/>
      <c r="B6" s="47"/>
      <c r="C6" s="48"/>
      <c r="D6" s="49"/>
      <c r="E6" s="50"/>
      <c r="F6" s="51"/>
      <c r="G6" s="49"/>
      <c r="H6" s="50"/>
      <c r="I6" s="51"/>
      <c r="J6" s="49"/>
      <c r="K6" s="50"/>
      <c r="L6" s="50"/>
      <c r="M6" s="51"/>
      <c r="N6" s="49"/>
      <c r="O6" s="50"/>
      <c r="P6" s="50"/>
      <c r="Q6" s="51"/>
      <c r="R6" s="49"/>
      <c r="S6" s="50"/>
      <c r="T6" s="50"/>
      <c r="U6" s="51"/>
      <c r="V6" s="49"/>
      <c r="W6" s="50"/>
      <c r="X6" s="50"/>
      <c r="Y6" s="51"/>
      <c r="Z6" s="49"/>
      <c r="AA6" s="50"/>
      <c r="AB6" s="50"/>
      <c r="AC6" s="51"/>
      <c r="AD6" s="49"/>
      <c r="AE6" s="50"/>
      <c r="AF6" s="50"/>
      <c r="AG6" s="50"/>
      <c r="AH6" s="50"/>
      <c r="AI6" s="51"/>
      <c r="AJ6" s="49"/>
      <c r="AK6" s="52"/>
    </row>
    <row r="7" spans="1:37" ht="14.5" customHeight="1" x14ac:dyDescent="0.3">
      <c r="A7" s="53" t="s">
        <v>0</v>
      </c>
      <c r="B7" s="54" t="s">
        <v>26</v>
      </c>
      <c r="C7" s="48"/>
      <c r="D7" s="49"/>
      <c r="E7" s="50"/>
      <c r="F7" s="51"/>
      <c r="G7" s="49"/>
      <c r="H7" s="50"/>
      <c r="I7" s="51"/>
      <c r="J7" s="49"/>
      <c r="K7" s="50"/>
      <c r="L7" s="50"/>
      <c r="M7" s="51"/>
      <c r="N7" s="49"/>
      <c r="O7" s="50"/>
      <c r="P7" s="50"/>
      <c r="Q7" s="51"/>
      <c r="R7" s="49"/>
      <c r="S7" s="50"/>
      <c r="T7" s="50"/>
      <c r="U7" s="51"/>
      <c r="V7" s="49"/>
      <c r="W7" s="50"/>
      <c r="X7" s="50"/>
      <c r="Y7" s="51"/>
      <c r="Z7" s="49"/>
      <c r="AA7" s="50"/>
      <c r="AB7" s="50"/>
      <c r="AC7" s="51"/>
      <c r="AD7" s="49"/>
      <c r="AE7" s="50"/>
      <c r="AF7" s="50"/>
      <c r="AG7" s="50"/>
      <c r="AH7" s="50"/>
      <c r="AI7" s="51"/>
      <c r="AJ7" s="49"/>
      <c r="AK7" s="52"/>
    </row>
    <row r="8" spans="1:37" ht="14.5" customHeight="1" x14ac:dyDescent="0.25">
      <c r="A8" s="46"/>
      <c r="B8" s="47"/>
      <c r="C8" s="48"/>
      <c r="D8" s="49"/>
      <c r="E8" s="50"/>
      <c r="F8" s="51"/>
      <c r="G8" s="49"/>
      <c r="H8" s="50"/>
      <c r="I8" s="51"/>
      <c r="J8" s="49"/>
      <c r="K8" s="50"/>
      <c r="L8" s="50"/>
      <c r="M8" s="51"/>
      <c r="N8" s="49"/>
      <c r="O8" s="50"/>
      <c r="P8" s="50"/>
      <c r="Q8" s="51"/>
      <c r="R8" s="49"/>
      <c r="S8" s="50"/>
      <c r="T8" s="50"/>
      <c r="U8" s="51"/>
      <c r="V8" s="49"/>
      <c r="W8" s="50"/>
      <c r="X8" s="50"/>
      <c r="Y8" s="51"/>
      <c r="Z8" s="49"/>
      <c r="AA8" s="50"/>
      <c r="AB8" s="50"/>
      <c r="AC8" s="51"/>
      <c r="AD8" s="49"/>
      <c r="AE8" s="50"/>
      <c r="AF8" s="50"/>
      <c r="AG8" s="50"/>
      <c r="AH8" s="50"/>
      <c r="AI8" s="51"/>
      <c r="AJ8" s="49"/>
      <c r="AK8" s="52"/>
    </row>
    <row r="9" spans="1:37" ht="13" x14ac:dyDescent="0.3">
      <c r="A9" s="55" t="s">
        <v>99</v>
      </c>
      <c r="B9" s="56" t="s">
        <v>54</v>
      </c>
      <c r="C9" s="57" t="s">
        <v>55</v>
      </c>
      <c r="D9" s="77">
        <v>11640586868</v>
      </c>
      <c r="E9" s="78">
        <v>1343987464</v>
      </c>
      <c r="F9" s="79">
        <f>$D9       +$E9</f>
        <v>12984574332</v>
      </c>
      <c r="G9" s="77">
        <v>11640586868</v>
      </c>
      <c r="H9" s="78">
        <v>1343987464</v>
      </c>
      <c r="I9" s="79">
        <f>$G9       +$H9</f>
        <v>12984574332</v>
      </c>
      <c r="J9" s="77">
        <v>3230436845</v>
      </c>
      <c r="K9" s="78">
        <v>104526439</v>
      </c>
      <c r="L9" s="78">
        <f>$J9       +$K9</f>
        <v>3334963284</v>
      </c>
      <c r="M9" s="95">
        <f>IF(($F9       =0),0,($L9       /$F9       ))</f>
        <v>0.2568404014432038</v>
      </c>
      <c r="N9" s="77">
        <v>2572519387</v>
      </c>
      <c r="O9" s="78">
        <v>302537509</v>
      </c>
      <c r="P9" s="78">
        <f>$N9       +$O9</f>
        <v>2875056896</v>
      </c>
      <c r="Q9" s="95">
        <f>IF(($F9       =0),0,($P9       /$F9       ))</f>
        <v>0.22142095863046735</v>
      </c>
      <c r="R9" s="77">
        <v>0</v>
      </c>
      <c r="S9" s="78">
        <v>0</v>
      </c>
      <c r="T9" s="78">
        <f>$R9       +$S9</f>
        <v>0</v>
      </c>
      <c r="U9" s="95">
        <f>IF(($I9       =0),0,($T9       /$I9       ))</f>
        <v>0</v>
      </c>
      <c r="V9" s="77">
        <v>0</v>
      </c>
      <c r="W9" s="78">
        <v>0</v>
      </c>
      <c r="X9" s="78">
        <f>$V9       +$W9</f>
        <v>0</v>
      </c>
      <c r="Y9" s="95">
        <f>IF(($I9       =0),0,($X9       /$I9       ))</f>
        <v>0</v>
      </c>
      <c r="Z9" s="77">
        <f>$J9       +$N9</f>
        <v>5802956232</v>
      </c>
      <c r="AA9" s="78">
        <f>$K9       +$O9</f>
        <v>407063948</v>
      </c>
      <c r="AB9" s="78">
        <f>$Z9       +$AA9</f>
        <v>6210020180</v>
      </c>
      <c r="AC9" s="95">
        <f>IF(($F9       =0),0,($AB9       /$F9       ))</f>
        <v>0.47826136007367115</v>
      </c>
      <c r="AD9" s="77">
        <v>2717099292</v>
      </c>
      <c r="AE9" s="78">
        <v>226400439</v>
      </c>
      <c r="AF9" s="78">
        <f>$AD9       +$AE9</f>
        <v>2943499731</v>
      </c>
      <c r="AG9" s="78">
        <v>12000005710</v>
      </c>
      <c r="AH9" s="78">
        <v>12183180484</v>
      </c>
      <c r="AI9" s="79">
        <v>5784616807</v>
      </c>
      <c r="AJ9" s="114">
        <f>IF(($AG9       =0),0,($AI9       /$AG9       ))</f>
        <v>0.48205117120731772</v>
      </c>
      <c r="AK9" s="115">
        <f>IF(($AF9       =0),0,(($P9       /$AF9       )-1))</f>
        <v>-2.3252196791180846E-2</v>
      </c>
    </row>
    <row r="10" spans="1:37" ht="14" x14ac:dyDescent="0.3">
      <c r="A10" s="58" t="s">
        <v>0</v>
      </c>
      <c r="B10" s="59" t="s">
        <v>100</v>
      </c>
      <c r="C10" s="60" t="s">
        <v>0</v>
      </c>
      <c r="D10" s="80">
        <f>D9</f>
        <v>11640586868</v>
      </c>
      <c r="E10" s="81">
        <f>E9</f>
        <v>1343987464</v>
      </c>
      <c r="F10" s="82">
        <f t="shared" ref="F10:F37" si="0">$D10      +$E10</f>
        <v>12984574332</v>
      </c>
      <c r="G10" s="80">
        <f>G9</f>
        <v>11640586868</v>
      </c>
      <c r="H10" s="81">
        <f>H9</f>
        <v>1343987464</v>
      </c>
      <c r="I10" s="82">
        <f t="shared" ref="I10:I37" si="1">$G10      +$H10</f>
        <v>12984574332</v>
      </c>
      <c r="J10" s="80">
        <f>J9</f>
        <v>3230436845</v>
      </c>
      <c r="K10" s="81">
        <f>K9</f>
        <v>104526439</v>
      </c>
      <c r="L10" s="81">
        <f t="shared" ref="L10:L37" si="2">$J10      +$K10</f>
        <v>3334963284</v>
      </c>
      <c r="M10" s="96">
        <f t="shared" ref="M10:M37" si="3">IF(($F10      =0),0,($L10      /$F10      ))</f>
        <v>0.2568404014432038</v>
      </c>
      <c r="N10" s="80">
        <f>N9</f>
        <v>2572519387</v>
      </c>
      <c r="O10" s="81">
        <f>O9</f>
        <v>302537509</v>
      </c>
      <c r="P10" s="81">
        <f t="shared" ref="P10:P37" si="4">$N10      +$O10</f>
        <v>2875056896</v>
      </c>
      <c r="Q10" s="96">
        <f t="shared" ref="Q10:Q37" si="5">IF(($F10      =0),0,($P10      /$F10      ))</f>
        <v>0.22142095863046735</v>
      </c>
      <c r="R10" s="80">
        <f>R9</f>
        <v>0</v>
      </c>
      <c r="S10" s="81">
        <f>S9</f>
        <v>0</v>
      </c>
      <c r="T10" s="81">
        <f t="shared" ref="T10:T37" si="6">$R10      +$S10</f>
        <v>0</v>
      </c>
      <c r="U10" s="96">
        <f t="shared" ref="U10:U37" si="7">IF(($I10      =0),0,($T10      /$I10      ))</f>
        <v>0</v>
      </c>
      <c r="V10" s="80">
        <f>V9</f>
        <v>0</v>
      </c>
      <c r="W10" s="81">
        <f>W9</f>
        <v>0</v>
      </c>
      <c r="X10" s="81">
        <f t="shared" ref="X10:X37" si="8">$V10      +$W10</f>
        <v>0</v>
      </c>
      <c r="Y10" s="96">
        <f t="shared" ref="Y10:Y37" si="9">IF(($I10      =0),0,($X10      /$I10      ))</f>
        <v>0</v>
      </c>
      <c r="Z10" s="80">
        <f t="shared" ref="Z10:Z37" si="10">$J10      +$N10</f>
        <v>5802956232</v>
      </c>
      <c r="AA10" s="81">
        <f t="shared" ref="AA10:AA37" si="11">$K10      +$O10</f>
        <v>407063948</v>
      </c>
      <c r="AB10" s="81">
        <f t="shared" ref="AB10:AB37" si="12">$Z10      +$AA10</f>
        <v>6210020180</v>
      </c>
      <c r="AC10" s="96">
        <f t="shared" ref="AC10:AC37" si="13">IF(($F10      =0),0,($AB10      /$F10      ))</f>
        <v>0.47826136007367115</v>
      </c>
      <c r="AD10" s="80">
        <f>AD9</f>
        <v>2717099292</v>
      </c>
      <c r="AE10" s="81">
        <f>AE9</f>
        <v>226400439</v>
      </c>
      <c r="AF10" s="81">
        <f t="shared" ref="AF10:AF37" si="14">$AD10      +$AE10</f>
        <v>2943499731</v>
      </c>
      <c r="AG10" s="81">
        <f>AG9</f>
        <v>12000005710</v>
      </c>
      <c r="AH10" s="81">
        <f>AH9</f>
        <v>12183180484</v>
      </c>
      <c r="AI10" s="82">
        <f>AI9</f>
        <v>5784616807</v>
      </c>
      <c r="AJ10" s="116">
        <f t="shared" ref="AJ10:AJ37" si="15">IF(($AG10      =0),0,($AI10      /$AG10      ))</f>
        <v>0.48205117120731772</v>
      </c>
      <c r="AK10" s="117">
        <f t="shared" ref="AK10:AK37" si="16">IF(($AF10      =0),0,(($P10      /$AF10      )-1))</f>
        <v>-2.3252196791180846E-2</v>
      </c>
    </row>
    <row r="11" spans="1:37" ht="13" x14ac:dyDescent="0.3">
      <c r="A11" s="55" t="s">
        <v>101</v>
      </c>
      <c r="B11" s="56" t="s">
        <v>184</v>
      </c>
      <c r="C11" s="57" t="s">
        <v>185</v>
      </c>
      <c r="D11" s="77">
        <v>249805269</v>
      </c>
      <c r="E11" s="78">
        <v>40044260</v>
      </c>
      <c r="F11" s="79">
        <f t="shared" si="0"/>
        <v>289849529</v>
      </c>
      <c r="G11" s="77">
        <v>249805269</v>
      </c>
      <c r="H11" s="78">
        <v>40044260</v>
      </c>
      <c r="I11" s="79">
        <f t="shared" si="1"/>
        <v>289849529</v>
      </c>
      <c r="J11" s="77">
        <v>77494363</v>
      </c>
      <c r="K11" s="78">
        <v>580584</v>
      </c>
      <c r="L11" s="78">
        <f t="shared" si="2"/>
        <v>78074947</v>
      </c>
      <c r="M11" s="95">
        <f t="shared" si="3"/>
        <v>0.2693637187176523</v>
      </c>
      <c r="N11" s="77">
        <v>62530092</v>
      </c>
      <c r="O11" s="78">
        <v>1066138</v>
      </c>
      <c r="P11" s="78">
        <f t="shared" si="4"/>
        <v>63596230</v>
      </c>
      <c r="Q11" s="95">
        <f t="shared" si="5"/>
        <v>0.219411189728033</v>
      </c>
      <c r="R11" s="77">
        <v>0</v>
      </c>
      <c r="S11" s="78">
        <v>0</v>
      </c>
      <c r="T11" s="78">
        <f t="shared" si="6"/>
        <v>0</v>
      </c>
      <c r="U11" s="95">
        <f t="shared" si="7"/>
        <v>0</v>
      </c>
      <c r="V11" s="77">
        <v>0</v>
      </c>
      <c r="W11" s="78">
        <v>0</v>
      </c>
      <c r="X11" s="78">
        <f t="shared" si="8"/>
        <v>0</v>
      </c>
      <c r="Y11" s="95">
        <f t="shared" si="9"/>
        <v>0</v>
      </c>
      <c r="Z11" s="77">
        <f t="shared" si="10"/>
        <v>140024455</v>
      </c>
      <c r="AA11" s="78">
        <f t="shared" si="11"/>
        <v>1646722</v>
      </c>
      <c r="AB11" s="78">
        <f t="shared" si="12"/>
        <v>141671177</v>
      </c>
      <c r="AC11" s="95">
        <f t="shared" si="13"/>
        <v>0.48877490844568527</v>
      </c>
      <c r="AD11" s="77">
        <v>22747915</v>
      </c>
      <c r="AE11" s="78">
        <v>664466</v>
      </c>
      <c r="AF11" s="78">
        <f t="shared" si="14"/>
        <v>23412381</v>
      </c>
      <c r="AG11" s="78">
        <v>287364704</v>
      </c>
      <c r="AH11" s="78">
        <v>282257993</v>
      </c>
      <c r="AI11" s="79">
        <v>104054435</v>
      </c>
      <c r="AJ11" s="114">
        <f t="shared" si="15"/>
        <v>0.36209887140488906</v>
      </c>
      <c r="AK11" s="115">
        <f t="shared" si="16"/>
        <v>1.7163503788871366</v>
      </c>
    </row>
    <row r="12" spans="1:37" ht="13" x14ac:dyDescent="0.3">
      <c r="A12" s="55" t="s">
        <v>101</v>
      </c>
      <c r="B12" s="56" t="s">
        <v>186</v>
      </c>
      <c r="C12" s="57" t="s">
        <v>187</v>
      </c>
      <c r="D12" s="77">
        <v>477931227</v>
      </c>
      <c r="E12" s="78">
        <v>50378251</v>
      </c>
      <c r="F12" s="79">
        <f t="shared" si="0"/>
        <v>528309478</v>
      </c>
      <c r="G12" s="77">
        <v>477931227</v>
      </c>
      <c r="H12" s="78">
        <v>50378251</v>
      </c>
      <c r="I12" s="79">
        <f t="shared" si="1"/>
        <v>528309478</v>
      </c>
      <c r="J12" s="77">
        <v>9710777</v>
      </c>
      <c r="K12" s="78">
        <v>3417667</v>
      </c>
      <c r="L12" s="78">
        <f t="shared" si="2"/>
        <v>13128444</v>
      </c>
      <c r="M12" s="95">
        <f t="shared" si="3"/>
        <v>2.4849911929840485E-2</v>
      </c>
      <c r="N12" s="77">
        <v>80946526</v>
      </c>
      <c r="O12" s="78">
        <v>6260687</v>
      </c>
      <c r="P12" s="78">
        <f t="shared" si="4"/>
        <v>87207213</v>
      </c>
      <c r="Q12" s="95">
        <f t="shared" si="5"/>
        <v>0.165068424155737</v>
      </c>
      <c r="R12" s="77">
        <v>0</v>
      </c>
      <c r="S12" s="78">
        <v>0</v>
      </c>
      <c r="T12" s="78">
        <f t="shared" si="6"/>
        <v>0</v>
      </c>
      <c r="U12" s="95">
        <f t="shared" si="7"/>
        <v>0</v>
      </c>
      <c r="V12" s="77">
        <v>0</v>
      </c>
      <c r="W12" s="78">
        <v>0</v>
      </c>
      <c r="X12" s="78">
        <f t="shared" si="8"/>
        <v>0</v>
      </c>
      <c r="Y12" s="95">
        <f t="shared" si="9"/>
        <v>0</v>
      </c>
      <c r="Z12" s="77">
        <f t="shared" si="10"/>
        <v>90657303</v>
      </c>
      <c r="AA12" s="78">
        <f t="shared" si="11"/>
        <v>9678354</v>
      </c>
      <c r="AB12" s="78">
        <f t="shared" si="12"/>
        <v>100335657</v>
      </c>
      <c r="AC12" s="95">
        <f t="shared" si="13"/>
        <v>0.18991833608557748</v>
      </c>
      <c r="AD12" s="77">
        <v>0</v>
      </c>
      <c r="AE12" s="78">
        <v>0</v>
      </c>
      <c r="AF12" s="78">
        <f t="shared" si="14"/>
        <v>0</v>
      </c>
      <c r="AG12" s="78">
        <v>451547978</v>
      </c>
      <c r="AH12" s="78">
        <v>451547978</v>
      </c>
      <c r="AI12" s="79">
        <v>0</v>
      </c>
      <c r="AJ12" s="114">
        <f t="shared" si="15"/>
        <v>0</v>
      </c>
      <c r="AK12" s="115">
        <f t="shared" si="16"/>
        <v>0</v>
      </c>
    </row>
    <row r="13" spans="1:37" ht="13" x14ac:dyDescent="0.3">
      <c r="A13" s="55" t="s">
        <v>101</v>
      </c>
      <c r="B13" s="56" t="s">
        <v>188</v>
      </c>
      <c r="C13" s="57" t="s">
        <v>189</v>
      </c>
      <c r="D13" s="77">
        <v>259933248</v>
      </c>
      <c r="E13" s="78">
        <v>48221808</v>
      </c>
      <c r="F13" s="79">
        <f t="shared" si="0"/>
        <v>308155056</v>
      </c>
      <c r="G13" s="77">
        <v>259933248</v>
      </c>
      <c r="H13" s="78">
        <v>48221808</v>
      </c>
      <c r="I13" s="79">
        <f t="shared" si="1"/>
        <v>308155056</v>
      </c>
      <c r="J13" s="77">
        <v>12155412</v>
      </c>
      <c r="K13" s="78">
        <v>245</v>
      </c>
      <c r="L13" s="78">
        <f t="shared" si="2"/>
        <v>12155657</v>
      </c>
      <c r="M13" s="95">
        <f t="shared" si="3"/>
        <v>3.944656030566638E-2</v>
      </c>
      <c r="N13" s="77">
        <v>12127405</v>
      </c>
      <c r="O13" s="78">
        <v>0</v>
      </c>
      <c r="P13" s="78">
        <f t="shared" si="4"/>
        <v>12127405</v>
      </c>
      <c r="Q13" s="95">
        <f t="shared" si="5"/>
        <v>3.9354879187833286E-2</v>
      </c>
      <c r="R13" s="77">
        <v>0</v>
      </c>
      <c r="S13" s="78">
        <v>0</v>
      </c>
      <c r="T13" s="78">
        <f t="shared" si="6"/>
        <v>0</v>
      </c>
      <c r="U13" s="95">
        <f t="shared" si="7"/>
        <v>0</v>
      </c>
      <c r="V13" s="77">
        <v>0</v>
      </c>
      <c r="W13" s="78">
        <v>0</v>
      </c>
      <c r="X13" s="78">
        <f t="shared" si="8"/>
        <v>0</v>
      </c>
      <c r="Y13" s="95">
        <f t="shared" si="9"/>
        <v>0</v>
      </c>
      <c r="Z13" s="77">
        <f t="shared" si="10"/>
        <v>24282817</v>
      </c>
      <c r="AA13" s="78">
        <f t="shared" si="11"/>
        <v>245</v>
      </c>
      <c r="AB13" s="78">
        <f t="shared" si="12"/>
        <v>24283062</v>
      </c>
      <c r="AC13" s="95">
        <f t="shared" si="13"/>
        <v>7.8801439493499659E-2</v>
      </c>
      <c r="AD13" s="77">
        <v>8850027</v>
      </c>
      <c r="AE13" s="78">
        <v>28432</v>
      </c>
      <c r="AF13" s="78">
        <f t="shared" si="14"/>
        <v>8878459</v>
      </c>
      <c r="AG13" s="78">
        <v>318089748</v>
      </c>
      <c r="AH13" s="78">
        <v>318089748</v>
      </c>
      <c r="AI13" s="79">
        <v>69750012</v>
      </c>
      <c r="AJ13" s="114">
        <f t="shared" si="15"/>
        <v>0.21927777439718052</v>
      </c>
      <c r="AK13" s="115">
        <f t="shared" si="16"/>
        <v>0.36593580034553286</v>
      </c>
    </row>
    <row r="14" spans="1:37" ht="13" x14ac:dyDescent="0.3">
      <c r="A14" s="55" t="s">
        <v>116</v>
      </c>
      <c r="B14" s="56" t="s">
        <v>190</v>
      </c>
      <c r="C14" s="57" t="s">
        <v>191</v>
      </c>
      <c r="D14" s="77">
        <v>66395999</v>
      </c>
      <c r="E14" s="78">
        <v>3914000</v>
      </c>
      <c r="F14" s="79">
        <f t="shared" si="0"/>
        <v>70309999</v>
      </c>
      <c r="G14" s="77">
        <v>66395999</v>
      </c>
      <c r="H14" s="78">
        <v>3914000</v>
      </c>
      <c r="I14" s="79">
        <f t="shared" si="1"/>
        <v>70309999</v>
      </c>
      <c r="J14" s="77">
        <v>25001860</v>
      </c>
      <c r="K14" s="78">
        <v>22191278</v>
      </c>
      <c r="L14" s="78">
        <f t="shared" si="2"/>
        <v>47193138</v>
      </c>
      <c r="M14" s="95">
        <f t="shared" si="3"/>
        <v>0.67121517097447259</v>
      </c>
      <c r="N14" s="77">
        <v>13545463</v>
      </c>
      <c r="O14" s="78">
        <v>-22096459</v>
      </c>
      <c r="P14" s="78">
        <f t="shared" si="4"/>
        <v>-8550996</v>
      </c>
      <c r="Q14" s="95">
        <f t="shared" si="5"/>
        <v>-0.12161849127604168</v>
      </c>
      <c r="R14" s="77">
        <v>0</v>
      </c>
      <c r="S14" s="78">
        <v>0</v>
      </c>
      <c r="T14" s="78">
        <f t="shared" si="6"/>
        <v>0</v>
      </c>
      <c r="U14" s="95">
        <f t="shared" si="7"/>
        <v>0</v>
      </c>
      <c r="V14" s="77">
        <v>0</v>
      </c>
      <c r="W14" s="78">
        <v>0</v>
      </c>
      <c r="X14" s="78">
        <f t="shared" si="8"/>
        <v>0</v>
      </c>
      <c r="Y14" s="95">
        <f t="shared" si="9"/>
        <v>0</v>
      </c>
      <c r="Z14" s="77">
        <f t="shared" si="10"/>
        <v>38547323</v>
      </c>
      <c r="AA14" s="78">
        <f t="shared" si="11"/>
        <v>94819</v>
      </c>
      <c r="AB14" s="78">
        <f t="shared" si="12"/>
        <v>38642142</v>
      </c>
      <c r="AC14" s="95">
        <f t="shared" si="13"/>
        <v>0.54959667969843096</v>
      </c>
      <c r="AD14" s="77">
        <v>11052002</v>
      </c>
      <c r="AE14" s="78">
        <v>24947</v>
      </c>
      <c r="AF14" s="78">
        <f t="shared" si="14"/>
        <v>11076949</v>
      </c>
      <c r="AG14" s="78">
        <v>64367999</v>
      </c>
      <c r="AH14" s="78">
        <v>65864466</v>
      </c>
      <c r="AI14" s="79">
        <v>40126649</v>
      </c>
      <c r="AJ14" s="114">
        <f t="shared" si="15"/>
        <v>0.6233943826652123</v>
      </c>
      <c r="AK14" s="115">
        <f t="shared" si="16"/>
        <v>-1.7719631100585549</v>
      </c>
    </row>
    <row r="15" spans="1:37" ht="14" x14ac:dyDescent="0.3">
      <c r="A15" s="58" t="s">
        <v>0</v>
      </c>
      <c r="B15" s="59" t="s">
        <v>192</v>
      </c>
      <c r="C15" s="60" t="s">
        <v>0</v>
      </c>
      <c r="D15" s="80">
        <f>SUM(D11:D14)</f>
        <v>1054065743</v>
      </c>
      <c r="E15" s="81">
        <f>SUM(E11:E14)</f>
        <v>142558319</v>
      </c>
      <c r="F15" s="82">
        <f t="shared" si="0"/>
        <v>1196624062</v>
      </c>
      <c r="G15" s="80">
        <f>SUM(G11:G14)</f>
        <v>1054065743</v>
      </c>
      <c r="H15" s="81">
        <f>SUM(H11:H14)</f>
        <v>142558319</v>
      </c>
      <c r="I15" s="82">
        <f t="shared" si="1"/>
        <v>1196624062</v>
      </c>
      <c r="J15" s="80">
        <f>SUM(J11:J14)</f>
        <v>124362412</v>
      </c>
      <c r="K15" s="81">
        <f>SUM(K11:K14)</f>
        <v>26189774</v>
      </c>
      <c r="L15" s="81">
        <f t="shared" si="2"/>
        <v>150552186</v>
      </c>
      <c r="M15" s="96">
        <f t="shared" si="3"/>
        <v>0.12581410551645753</v>
      </c>
      <c r="N15" s="80">
        <f>SUM(N11:N14)</f>
        <v>169149486</v>
      </c>
      <c r="O15" s="81">
        <f>SUM(O11:O14)</f>
        <v>-14769634</v>
      </c>
      <c r="P15" s="81">
        <f t="shared" si="4"/>
        <v>154379852</v>
      </c>
      <c r="Q15" s="96">
        <f t="shared" si="5"/>
        <v>0.1290128260850566</v>
      </c>
      <c r="R15" s="80">
        <f>SUM(R11:R14)</f>
        <v>0</v>
      </c>
      <c r="S15" s="81">
        <f>SUM(S11:S14)</f>
        <v>0</v>
      </c>
      <c r="T15" s="81">
        <f t="shared" si="6"/>
        <v>0</v>
      </c>
      <c r="U15" s="96">
        <f t="shared" si="7"/>
        <v>0</v>
      </c>
      <c r="V15" s="80">
        <f>SUM(V11:V14)</f>
        <v>0</v>
      </c>
      <c r="W15" s="81">
        <f>SUM(W11:W14)</f>
        <v>0</v>
      </c>
      <c r="X15" s="81">
        <f t="shared" si="8"/>
        <v>0</v>
      </c>
      <c r="Y15" s="96">
        <f t="shared" si="9"/>
        <v>0</v>
      </c>
      <c r="Z15" s="80">
        <f t="shared" si="10"/>
        <v>293511898</v>
      </c>
      <c r="AA15" s="81">
        <f t="shared" si="11"/>
        <v>11420140</v>
      </c>
      <c r="AB15" s="81">
        <f t="shared" si="12"/>
        <v>304932038</v>
      </c>
      <c r="AC15" s="96">
        <f t="shared" si="13"/>
        <v>0.25482693160151415</v>
      </c>
      <c r="AD15" s="80">
        <f>SUM(AD11:AD14)</f>
        <v>42649944</v>
      </c>
      <c r="AE15" s="81">
        <f>SUM(AE11:AE14)</f>
        <v>717845</v>
      </c>
      <c r="AF15" s="81">
        <f t="shared" si="14"/>
        <v>43367789</v>
      </c>
      <c r="AG15" s="81">
        <f>SUM(AG11:AG14)</f>
        <v>1121370429</v>
      </c>
      <c r="AH15" s="81">
        <f>SUM(AH11:AH14)</f>
        <v>1117760185</v>
      </c>
      <c r="AI15" s="82">
        <f>SUM(AI11:AI14)</f>
        <v>213931096</v>
      </c>
      <c r="AJ15" s="116">
        <f t="shared" si="15"/>
        <v>0.19077647356081653</v>
      </c>
      <c r="AK15" s="117">
        <f t="shared" si="16"/>
        <v>2.5597814774463137</v>
      </c>
    </row>
    <row r="16" spans="1:37" ht="13" x14ac:dyDescent="0.3">
      <c r="A16" s="55" t="s">
        <v>101</v>
      </c>
      <c r="B16" s="56" t="s">
        <v>193</v>
      </c>
      <c r="C16" s="57" t="s">
        <v>194</v>
      </c>
      <c r="D16" s="77">
        <v>450903245</v>
      </c>
      <c r="E16" s="78">
        <v>65296741</v>
      </c>
      <c r="F16" s="79">
        <f t="shared" si="0"/>
        <v>516199986</v>
      </c>
      <c r="G16" s="77">
        <v>450903245</v>
      </c>
      <c r="H16" s="78">
        <v>65296741</v>
      </c>
      <c r="I16" s="79">
        <f t="shared" si="1"/>
        <v>516199986</v>
      </c>
      <c r="J16" s="77">
        <v>84047721</v>
      </c>
      <c r="K16" s="78">
        <v>-1641930561</v>
      </c>
      <c r="L16" s="78">
        <f t="shared" si="2"/>
        <v>-1557882840</v>
      </c>
      <c r="M16" s="95">
        <f t="shared" si="3"/>
        <v>-3.0179831116849352</v>
      </c>
      <c r="N16" s="77">
        <v>84569285</v>
      </c>
      <c r="O16" s="78">
        <v>3569171</v>
      </c>
      <c r="P16" s="78">
        <f t="shared" si="4"/>
        <v>88138456</v>
      </c>
      <c r="Q16" s="95">
        <f t="shared" si="5"/>
        <v>0.17074478572341534</v>
      </c>
      <c r="R16" s="77">
        <v>0</v>
      </c>
      <c r="S16" s="78">
        <v>0</v>
      </c>
      <c r="T16" s="78">
        <f t="shared" si="6"/>
        <v>0</v>
      </c>
      <c r="U16" s="95">
        <f t="shared" si="7"/>
        <v>0</v>
      </c>
      <c r="V16" s="77">
        <v>0</v>
      </c>
      <c r="W16" s="78">
        <v>0</v>
      </c>
      <c r="X16" s="78">
        <f t="shared" si="8"/>
        <v>0</v>
      </c>
      <c r="Y16" s="95">
        <f t="shared" si="9"/>
        <v>0</v>
      </c>
      <c r="Z16" s="77">
        <f t="shared" si="10"/>
        <v>168617006</v>
      </c>
      <c r="AA16" s="78">
        <f t="shared" si="11"/>
        <v>-1638361390</v>
      </c>
      <c r="AB16" s="78">
        <f t="shared" si="12"/>
        <v>-1469744384</v>
      </c>
      <c r="AC16" s="95">
        <f t="shared" si="13"/>
        <v>-2.8472383259615199</v>
      </c>
      <c r="AD16" s="77">
        <v>67960925</v>
      </c>
      <c r="AE16" s="78">
        <v>1477290</v>
      </c>
      <c r="AF16" s="78">
        <f t="shared" si="14"/>
        <v>69438215</v>
      </c>
      <c r="AG16" s="78">
        <v>500845177</v>
      </c>
      <c r="AH16" s="78">
        <v>427185999</v>
      </c>
      <c r="AI16" s="79">
        <v>75159251</v>
      </c>
      <c r="AJ16" s="114">
        <f t="shared" si="15"/>
        <v>0.15006483929863221</v>
      </c>
      <c r="AK16" s="115">
        <f t="shared" si="16"/>
        <v>0.26930762837149547</v>
      </c>
    </row>
    <row r="17" spans="1:37" ht="13" x14ac:dyDescent="0.3">
      <c r="A17" s="55" t="s">
        <v>101</v>
      </c>
      <c r="B17" s="56" t="s">
        <v>195</v>
      </c>
      <c r="C17" s="57" t="s">
        <v>196</v>
      </c>
      <c r="D17" s="77">
        <v>307279984</v>
      </c>
      <c r="E17" s="78">
        <v>42079866</v>
      </c>
      <c r="F17" s="79">
        <f t="shared" si="0"/>
        <v>349359850</v>
      </c>
      <c r="G17" s="77">
        <v>307279984</v>
      </c>
      <c r="H17" s="78">
        <v>42079866</v>
      </c>
      <c r="I17" s="79">
        <f t="shared" si="1"/>
        <v>349359850</v>
      </c>
      <c r="J17" s="77">
        <v>79162627</v>
      </c>
      <c r="K17" s="78">
        <v>3646427</v>
      </c>
      <c r="L17" s="78">
        <f t="shared" si="2"/>
        <v>82809054</v>
      </c>
      <c r="M17" s="95">
        <f t="shared" si="3"/>
        <v>0.23703082652457058</v>
      </c>
      <c r="N17" s="77">
        <v>54081768</v>
      </c>
      <c r="O17" s="78">
        <v>12503339</v>
      </c>
      <c r="P17" s="78">
        <f t="shared" si="4"/>
        <v>66585107</v>
      </c>
      <c r="Q17" s="95">
        <f t="shared" si="5"/>
        <v>0.19059175517736227</v>
      </c>
      <c r="R17" s="77">
        <v>0</v>
      </c>
      <c r="S17" s="78">
        <v>0</v>
      </c>
      <c r="T17" s="78">
        <f t="shared" si="6"/>
        <v>0</v>
      </c>
      <c r="U17" s="95">
        <f t="shared" si="7"/>
        <v>0</v>
      </c>
      <c r="V17" s="77">
        <v>0</v>
      </c>
      <c r="W17" s="78">
        <v>0</v>
      </c>
      <c r="X17" s="78">
        <f t="shared" si="8"/>
        <v>0</v>
      </c>
      <c r="Y17" s="95">
        <f t="shared" si="9"/>
        <v>0</v>
      </c>
      <c r="Z17" s="77">
        <f t="shared" si="10"/>
        <v>133244395</v>
      </c>
      <c r="AA17" s="78">
        <f t="shared" si="11"/>
        <v>16149766</v>
      </c>
      <c r="AB17" s="78">
        <f t="shared" si="12"/>
        <v>149394161</v>
      </c>
      <c r="AC17" s="95">
        <f t="shared" si="13"/>
        <v>0.42762258170193285</v>
      </c>
      <c r="AD17" s="77">
        <v>46144901</v>
      </c>
      <c r="AE17" s="78">
        <v>15767111</v>
      </c>
      <c r="AF17" s="78">
        <f t="shared" si="14"/>
        <v>61912012</v>
      </c>
      <c r="AG17" s="78">
        <v>353457621</v>
      </c>
      <c r="AH17" s="78">
        <v>353457621</v>
      </c>
      <c r="AI17" s="79">
        <v>156204009</v>
      </c>
      <c r="AJ17" s="114">
        <f t="shared" si="15"/>
        <v>0.44193136523147708</v>
      </c>
      <c r="AK17" s="115">
        <f t="shared" si="16"/>
        <v>7.5479617751721628E-2</v>
      </c>
    </row>
    <row r="18" spans="1:37" ht="13" x14ac:dyDescent="0.3">
      <c r="A18" s="55" t="s">
        <v>101</v>
      </c>
      <c r="B18" s="56" t="s">
        <v>197</v>
      </c>
      <c r="C18" s="57" t="s">
        <v>198</v>
      </c>
      <c r="D18" s="77">
        <v>332859947</v>
      </c>
      <c r="E18" s="78">
        <v>41201000</v>
      </c>
      <c r="F18" s="79">
        <f t="shared" si="0"/>
        <v>374060947</v>
      </c>
      <c r="G18" s="77">
        <v>332859947</v>
      </c>
      <c r="H18" s="78">
        <v>41201000</v>
      </c>
      <c r="I18" s="79">
        <f t="shared" si="1"/>
        <v>374060947</v>
      </c>
      <c r="J18" s="77">
        <v>94244271</v>
      </c>
      <c r="K18" s="78">
        <v>9762365</v>
      </c>
      <c r="L18" s="78">
        <f t="shared" si="2"/>
        <v>104006636</v>
      </c>
      <c r="M18" s="95">
        <f t="shared" si="3"/>
        <v>0.2780472990675501</v>
      </c>
      <c r="N18" s="77">
        <v>67488971</v>
      </c>
      <c r="O18" s="78">
        <v>11402574</v>
      </c>
      <c r="P18" s="78">
        <f t="shared" si="4"/>
        <v>78891545</v>
      </c>
      <c r="Q18" s="95">
        <f t="shared" si="5"/>
        <v>0.2109055907405378</v>
      </c>
      <c r="R18" s="77">
        <v>0</v>
      </c>
      <c r="S18" s="78">
        <v>0</v>
      </c>
      <c r="T18" s="78">
        <f t="shared" si="6"/>
        <v>0</v>
      </c>
      <c r="U18" s="95">
        <f t="shared" si="7"/>
        <v>0</v>
      </c>
      <c r="V18" s="77">
        <v>0</v>
      </c>
      <c r="W18" s="78">
        <v>0</v>
      </c>
      <c r="X18" s="78">
        <f t="shared" si="8"/>
        <v>0</v>
      </c>
      <c r="Y18" s="95">
        <f t="shared" si="9"/>
        <v>0</v>
      </c>
      <c r="Z18" s="77">
        <f t="shared" si="10"/>
        <v>161733242</v>
      </c>
      <c r="AA18" s="78">
        <f t="shared" si="11"/>
        <v>21164939</v>
      </c>
      <c r="AB18" s="78">
        <f t="shared" si="12"/>
        <v>182898181</v>
      </c>
      <c r="AC18" s="95">
        <f t="shared" si="13"/>
        <v>0.48895288980808788</v>
      </c>
      <c r="AD18" s="77">
        <v>63567934</v>
      </c>
      <c r="AE18" s="78">
        <v>12065993</v>
      </c>
      <c r="AF18" s="78">
        <f t="shared" si="14"/>
        <v>75633927</v>
      </c>
      <c r="AG18" s="78">
        <v>333845779</v>
      </c>
      <c r="AH18" s="78">
        <v>311089603</v>
      </c>
      <c r="AI18" s="79">
        <v>174449900</v>
      </c>
      <c r="AJ18" s="114">
        <f t="shared" si="15"/>
        <v>0.52254637013098193</v>
      </c>
      <c r="AK18" s="115">
        <f t="shared" si="16"/>
        <v>4.3070856283847325E-2</v>
      </c>
    </row>
    <row r="19" spans="1:37" ht="13" x14ac:dyDescent="0.3">
      <c r="A19" s="55" t="s">
        <v>101</v>
      </c>
      <c r="B19" s="56" t="s">
        <v>61</v>
      </c>
      <c r="C19" s="57" t="s">
        <v>62</v>
      </c>
      <c r="D19" s="77">
        <v>4536590380</v>
      </c>
      <c r="E19" s="78">
        <v>140263000</v>
      </c>
      <c r="F19" s="79">
        <f t="shared" si="0"/>
        <v>4676853380</v>
      </c>
      <c r="G19" s="77">
        <v>4536590380</v>
      </c>
      <c r="H19" s="78">
        <v>140263000</v>
      </c>
      <c r="I19" s="79">
        <f t="shared" si="1"/>
        <v>4676853380</v>
      </c>
      <c r="J19" s="77">
        <v>1115570012</v>
      </c>
      <c r="K19" s="78">
        <v>59013224</v>
      </c>
      <c r="L19" s="78">
        <f t="shared" si="2"/>
        <v>1174583236</v>
      </c>
      <c r="M19" s="95">
        <f t="shared" si="3"/>
        <v>0.25114818459414695</v>
      </c>
      <c r="N19" s="77">
        <v>981165778</v>
      </c>
      <c r="O19" s="78">
        <v>38642292</v>
      </c>
      <c r="P19" s="78">
        <f t="shared" si="4"/>
        <v>1019808070</v>
      </c>
      <c r="Q19" s="95">
        <f t="shared" si="5"/>
        <v>0.21805431711010792</v>
      </c>
      <c r="R19" s="77">
        <v>0</v>
      </c>
      <c r="S19" s="78">
        <v>0</v>
      </c>
      <c r="T19" s="78">
        <f t="shared" si="6"/>
        <v>0</v>
      </c>
      <c r="U19" s="95">
        <f t="shared" si="7"/>
        <v>0</v>
      </c>
      <c r="V19" s="77">
        <v>0</v>
      </c>
      <c r="W19" s="78">
        <v>0</v>
      </c>
      <c r="X19" s="78">
        <f t="shared" si="8"/>
        <v>0</v>
      </c>
      <c r="Y19" s="95">
        <f t="shared" si="9"/>
        <v>0</v>
      </c>
      <c r="Z19" s="77">
        <f t="shared" si="10"/>
        <v>2096735790</v>
      </c>
      <c r="AA19" s="78">
        <f t="shared" si="11"/>
        <v>97655516</v>
      </c>
      <c r="AB19" s="78">
        <f t="shared" si="12"/>
        <v>2194391306</v>
      </c>
      <c r="AC19" s="95">
        <f t="shared" si="13"/>
        <v>0.46920250170425482</v>
      </c>
      <c r="AD19" s="77">
        <v>952472612</v>
      </c>
      <c r="AE19" s="78">
        <v>83119317</v>
      </c>
      <c r="AF19" s="78">
        <f t="shared" si="14"/>
        <v>1035591929</v>
      </c>
      <c r="AG19" s="78">
        <v>4372451090</v>
      </c>
      <c r="AH19" s="78">
        <v>4316578031</v>
      </c>
      <c r="AI19" s="79">
        <v>2124847734</v>
      </c>
      <c r="AJ19" s="114">
        <f t="shared" si="15"/>
        <v>0.48596260776012479</v>
      </c>
      <c r="AK19" s="115">
        <f t="shared" si="16"/>
        <v>-1.524138857980617E-2</v>
      </c>
    </row>
    <row r="20" spans="1:37" ht="13" x14ac:dyDescent="0.3">
      <c r="A20" s="55" t="s">
        <v>101</v>
      </c>
      <c r="B20" s="56" t="s">
        <v>199</v>
      </c>
      <c r="C20" s="57" t="s">
        <v>200</v>
      </c>
      <c r="D20" s="77">
        <v>546493025</v>
      </c>
      <c r="E20" s="78">
        <v>56483500</v>
      </c>
      <c r="F20" s="79">
        <f t="shared" si="0"/>
        <v>602976525</v>
      </c>
      <c r="G20" s="77">
        <v>546493025</v>
      </c>
      <c r="H20" s="78">
        <v>56483500</v>
      </c>
      <c r="I20" s="79">
        <f t="shared" si="1"/>
        <v>602976525</v>
      </c>
      <c r="J20" s="77">
        <v>198816855</v>
      </c>
      <c r="K20" s="78">
        <v>12317592</v>
      </c>
      <c r="L20" s="78">
        <f t="shared" si="2"/>
        <v>211134447</v>
      </c>
      <c r="M20" s="95">
        <f t="shared" si="3"/>
        <v>0.35015367638068495</v>
      </c>
      <c r="N20" s="77">
        <v>213385429</v>
      </c>
      <c r="O20" s="78">
        <v>14583995</v>
      </c>
      <c r="P20" s="78">
        <f t="shared" si="4"/>
        <v>227969424</v>
      </c>
      <c r="Q20" s="95">
        <f t="shared" si="5"/>
        <v>0.37807346480030879</v>
      </c>
      <c r="R20" s="77">
        <v>0</v>
      </c>
      <c r="S20" s="78">
        <v>0</v>
      </c>
      <c r="T20" s="78">
        <f t="shared" si="6"/>
        <v>0</v>
      </c>
      <c r="U20" s="95">
        <f t="shared" si="7"/>
        <v>0</v>
      </c>
      <c r="V20" s="77">
        <v>0</v>
      </c>
      <c r="W20" s="78">
        <v>0</v>
      </c>
      <c r="X20" s="78">
        <f t="shared" si="8"/>
        <v>0</v>
      </c>
      <c r="Y20" s="95">
        <f t="shared" si="9"/>
        <v>0</v>
      </c>
      <c r="Z20" s="77">
        <f t="shared" si="10"/>
        <v>412202284</v>
      </c>
      <c r="AA20" s="78">
        <f t="shared" si="11"/>
        <v>26901587</v>
      </c>
      <c r="AB20" s="78">
        <f t="shared" si="12"/>
        <v>439103871</v>
      </c>
      <c r="AC20" s="95">
        <f t="shared" si="13"/>
        <v>0.72822714118099374</v>
      </c>
      <c r="AD20" s="77">
        <v>64970511</v>
      </c>
      <c r="AE20" s="78">
        <v>19978575</v>
      </c>
      <c r="AF20" s="78">
        <f t="shared" si="14"/>
        <v>84949086</v>
      </c>
      <c r="AG20" s="78">
        <v>632200852</v>
      </c>
      <c r="AH20" s="78">
        <v>631838388</v>
      </c>
      <c r="AI20" s="79">
        <v>260142253</v>
      </c>
      <c r="AJ20" s="114">
        <f t="shared" si="15"/>
        <v>0.41148671688281746</v>
      </c>
      <c r="AK20" s="115">
        <f t="shared" si="16"/>
        <v>1.6836006687582254</v>
      </c>
    </row>
    <row r="21" spans="1:37" ht="13" x14ac:dyDescent="0.3">
      <c r="A21" s="55" t="s">
        <v>116</v>
      </c>
      <c r="B21" s="56" t="s">
        <v>201</v>
      </c>
      <c r="C21" s="57" t="s">
        <v>202</v>
      </c>
      <c r="D21" s="77">
        <v>169741000</v>
      </c>
      <c r="E21" s="78">
        <v>450000</v>
      </c>
      <c r="F21" s="79">
        <f t="shared" si="0"/>
        <v>170191000</v>
      </c>
      <c r="G21" s="77">
        <v>169741000</v>
      </c>
      <c r="H21" s="78">
        <v>450000</v>
      </c>
      <c r="I21" s="79">
        <f t="shared" si="1"/>
        <v>170191000</v>
      </c>
      <c r="J21" s="77">
        <v>65650119</v>
      </c>
      <c r="K21" s="78">
        <v>0</v>
      </c>
      <c r="L21" s="78">
        <f t="shared" si="2"/>
        <v>65650119</v>
      </c>
      <c r="M21" s="95">
        <f t="shared" si="3"/>
        <v>0.38574377611037014</v>
      </c>
      <c r="N21" s="77">
        <v>52843001</v>
      </c>
      <c r="O21" s="78">
        <v>29950</v>
      </c>
      <c r="P21" s="78">
        <f t="shared" si="4"/>
        <v>52872951</v>
      </c>
      <c r="Q21" s="95">
        <f t="shared" si="5"/>
        <v>0.3106683138356317</v>
      </c>
      <c r="R21" s="77">
        <v>0</v>
      </c>
      <c r="S21" s="78">
        <v>0</v>
      </c>
      <c r="T21" s="78">
        <f t="shared" si="6"/>
        <v>0</v>
      </c>
      <c r="U21" s="95">
        <f t="shared" si="7"/>
        <v>0</v>
      </c>
      <c r="V21" s="77">
        <v>0</v>
      </c>
      <c r="W21" s="78">
        <v>0</v>
      </c>
      <c r="X21" s="78">
        <f t="shared" si="8"/>
        <v>0</v>
      </c>
      <c r="Y21" s="95">
        <f t="shared" si="9"/>
        <v>0</v>
      </c>
      <c r="Z21" s="77">
        <f t="shared" si="10"/>
        <v>118493120</v>
      </c>
      <c r="AA21" s="78">
        <f t="shared" si="11"/>
        <v>29950</v>
      </c>
      <c r="AB21" s="78">
        <f t="shared" si="12"/>
        <v>118523070</v>
      </c>
      <c r="AC21" s="95">
        <f t="shared" si="13"/>
        <v>0.6964120899460019</v>
      </c>
      <c r="AD21" s="77">
        <v>52527346</v>
      </c>
      <c r="AE21" s="78">
        <v>242816</v>
      </c>
      <c r="AF21" s="78">
        <f t="shared" si="14"/>
        <v>52770162</v>
      </c>
      <c r="AG21" s="78">
        <v>167304000</v>
      </c>
      <c r="AH21" s="78">
        <v>193150000</v>
      </c>
      <c r="AI21" s="79">
        <v>119857606</v>
      </c>
      <c r="AJ21" s="114">
        <f t="shared" si="15"/>
        <v>0.71640609907712904</v>
      </c>
      <c r="AK21" s="115">
        <f t="shared" si="16"/>
        <v>1.9478621270860863E-3</v>
      </c>
    </row>
    <row r="22" spans="1:37" ht="14" x14ac:dyDescent="0.3">
      <c r="A22" s="58" t="s">
        <v>0</v>
      </c>
      <c r="B22" s="59" t="s">
        <v>203</v>
      </c>
      <c r="C22" s="60" t="s">
        <v>0</v>
      </c>
      <c r="D22" s="80">
        <f>SUM(D16:D21)</f>
        <v>6343867581</v>
      </c>
      <c r="E22" s="81">
        <f>SUM(E16:E21)</f>
        <v>345774107</v>
      </c>
      <c r="F22" s="82">
        <f t="shared" si="0"/>
        <v>6689641688</v>
      </c>
      <c r="G22" s="80">
        <f>SUM(G16:G21)</f>
        <v>6343867581</v>
      </c>
      <c r="H22" s="81">
        <f>SUM(H16:H21)</f>
        <v>345774107</v>
      </c>
      <c r="I22" s="82">
        <f t="shared" si="1"/>
        <v>6689641688</v>
      </c>
      <c r="J22" s="80">
        <f>SUM(J16:J21)</f>
        <v>1637491605</v>
      </c>
      <c r="K22" s="81">
        <f>SUM(K16:K21)</f>
        <v>-1557190953</v>
      </c>
      <c r="L22" s="81">
        <f t="shared" si="2"/>
        <v>80300652</v>
      </c>
      <c r="M22" s="96">
        <f t="shared" si="3"/>
        <v>1.2003729907394706E-2</v>
      </c>
      <c r="N22" s="80">
        <f>SUM(N16:N21)</f>
        <v>1453534232</v>
      </c>
      <c r="O22" s="81">
        <f>SUM(O16:O21)</f>
        <v>80731321</v>
      </c>
      <c r="P22" s="81">
        <f t="shared" si="4"/>
        <v>1534265553</v>
      </c>
      <c r="Q22" s="96">
        <f t="shared" si="5"/>
        <v>0.22934943671978625</v>
      </c>
      <c r="R22" s="80">
        <f>SUM(R16:R21)</f>
        <v>0</v>
      </c>
      <c r="S22" s="81">
        <f>SUM(S16:S21)</f>
        <v>0</v>
      </c>
      <c r="T22" s="81">
        <f t="shared" si="6"/>
        <v>0</v>
      </c>
      <c r="U22" s="96">
        <f t="shared" si="7"/>
        <v>0</v>
      </c>
      <c r="V22" s="80">
        <f>SUM(V16:V21)</f>
        <v>0</v>
      </c>
      <c r="W22" s="81">
        <f>SUM(W16:W21)</f>
        <v>0</v>
      </c>
      <c r="X22" s="81">
        <f t="shared" si="8"/>
        <v>0</v>
      </c>
      <c r="Y22" s="96">
        <f t="shared" si="9"/>
        <v>0</v>
      </c>
      <c r="Z22" s="80">
        <f t="shared" si="10"/>
        <v>3091025837</v>
      </c>
      <c r="AA22" s="81">
        <f t="shared" si="11"/>
        <v>-1476459632</v>
      </c>
      <c r="AB22" s="81">
        <f t="shared" si="12"/>
        <v>1614566205</v>
      </c>
      <c r="AC22" s="96">
        <f t="shared" si="13"/>
        <v>0.24135316662718095</v>
      </c>
      <c r="AD22" s="80">
        <f>SUM(AD16:AD21)</f>
        <v>1247644229</v>
      </c>
      <c r="AE22" s="81">
        <f>SUM(AE16:AE21)</f>
        <v>132651102</v>
      </c>
      <c r="AF22" s="81">
        <f t="shared" si="14"/>
        <v>1380295331</v>
      </c>
      <c r="AG22" s="81">
        <f>SUM(AG16:AG21)</f>
        <v>6360104519</v>
      </c>
      <c r="AH22" s="81">
        <f>SUM(AH16:AH21)</f>
        <v>6233299642</v>
      </c>
      <c r="AI22" s="82">
        <f>SUM(AI16:AI21)</f>
        <v>2910660753</v>
      </c>
      <c r="AJ22" s="116">
        <f t="shared" si="15"/>
        <v>0.45764354096772669</v>
      </c>
      <c r="AK22" s="117">
        <f t="shared" si="16"/>
        <v>0.11154875231552897</v>
      </c>
    </row>
    <row r="23" spans="1:37" ht="13" x14ac:dyDescent="0.3">
      <c r="A23" s="55" t="s">
        <v>101</v>
      </c>
      <c r="B23" s="56" t="s">
        <v>204</v>
      </c>
      <c r="C23" s="57" t="s">
        <v>205</v>
      </c>
      <c r="D23" s="77">
        <v>773089116</v>
      </c>
      <c r="E23" s="78">
        <v>275884896</v>
      </c>
      <c r="F23" s="79">
        <f t="shared" si="0"/>
        <v>1048974012</v>
      </c>
      <c r="G23" s="77">
        <v>773089116</v>
      </c>
      <c r="H23" s="78">
        <v>275884896</v>
      </c>
      <c r="I23" s="79">
        <f t="shared" si="1"/>
        <v>1048974012</v>
      </c>
      <c r="J23" s="77">
        <v>248005395</v>
      </c>
      <c r="K23" s="78">
        <v>55879965</v>
      </c>
      <c r="L23" s="78">
        <f t="shared" si="2"/>
        <v>303885360</v>
      </c>
      <c r="M23" s="95">
        <f t="shared" si="3"/>
        <v>0.28969770130015388</v>
      </c>
      <c r="N23" s="77">
        <v>217534649</v>
      </c>
      <c r="O23" s="78">
        <v>54748410</v>
      </c>
      <c r="P23" s="78">
        <f t="shared" si="4"/>
        <v>272283059</v>
      </c>
      <c r="Q23" s="95">
        <f t="shared" si="5"/>
        <v>0.25957083386733132</v>
      </c>
      <c r="R23" s="77">
        <v>0</v>
      </c>
      <c r="S23" s="78">
        <v>0</v>
      </c>
      <c r="T23" s="78">
        <f t="shared" si="6"/>
        <v>0</v>
      </c>
      <c r="U23" s="95">
        <f t="shared" si="7"/>
        <v>0</v>
      </c>
      <c r="V23" s="77">
        <v>0</v>
      </c>
      <c r="W23" s="78">
        <v>0</v>
      </c>
      <c r="X23" s="78">
        <f t="shared" si="8"/>
        <v>0</v>
      </c>
      <c r="Y23" s="95">
        <f t="shared" si="9"/>
        <v>0</v>
      </c>
      <c r="Z23" s="77">
        <f t="shared" si="10"/>
        <v>465540044</v>
      </c>
      <c r="AA23" s="78">
        <f t="shared" si="11"/>
        <v>110628375</v>
      </c>
      <c r="AB23" s="78">
        <f t="shared" si="12"/>
        <v>576168419</v>
      </c>
      <c r="AC23" s="95">
        <f t="shared" si="13"/>
        <v>0.54926853516748519</v>
      </c>
      <c r="AD23" s="77">
        <v>127438593</v>
      </c>
      <c r="AE23" s="78">
        <v>41136906</v>
      </c>
      <c r="AF23" s="78">
        <f t="shared" si="14"/>
        <v>168575499</v>
      </c>
      <c r="AG23" s="78">
        <v>997266767</v>
      </c>
      <c r="AH23" s="78">
        <v>1073705635</v>
      </c>
      <c r="AI23" s="79">
        <v>433783127</v>
      </c>
      <c r="AJ23" s="114">
        <f t="shared" si="15"/>
        <v>0.43497200684317999</v>
      </c>
      <c r="AK23" s="115">
        <f t="shared" si="16"/>
        <v>0.61519948400093427</v>
      </c>
    </row>
    <row r="24" spans="1:37" ht="13" x14ac:dyDescent="0.3">
      <c r="A24" s="55" t="s">
        <v>101</v>
      </c>
      <c r="B24" s="56" t="s">
        <v>206</v>
      </c>
      <c r="C24" s="57" t="s">
        <v>207</v>
      </c>
      <c r="D24" s="77">
        <v>1163410313</v>
      </c>
      <c r="E24" s="78">
        <v>146249241</v>
      </c>
      <c r="F24" s="79">
        <f t="shared" si="0"/>
        <v>1309659554</v>
      </c>
      <c r="G24" s="77">
        <v>1163410313</v>
      </c>
      <c r="H24" s="78">
        <v>146249241</v>
      </c>
      <c r="I24" s="79">
        <f t="shared" si="1"/>
        <v>1309659554</v>
      </c>
      <c r="J24" s="77">
        <v>341938176</v>
      </c>
      <c r="K24" s="78">
        <v>26688846</v>
      </c>
      <c r="L24" s="78">
        <f t="shared" si="2"/>
        <v>368627022</v>
      </c>
      <c r="M24" s="95">
        <f t="shared" si="3"/>
        <v>0.28146782182753427</v>
      </c>
      <c r="N24" s="77">
        <v>285539651</v>
      </c>
      <c r="O24" s="78">
        <v>44757647</v>
      </c>
      <c r="P24" s="78">
        <f t="shared" si="4"/>
        <v>330297298</v>
      </c>
      <c r="Q24" s="95">
        <f t="shared" si="5"/>
        <v>0.25220088456667722</v>
      </c>
      <c r="R24" s="77">
        <v>0</v>
      </c>
      <c r="S24" s="78">
        <v>0</v>
      </c>
      <c r="T24" s="78">
        <f t="shared" si="6"/>
        <v>0</v>
      </c>
      <c r="U24" s="95">
        <f t="shared" si="7"/>
        <v>0</v>
      </c>
      <c r="V24" s="77">
        <v>0</v>
      </c>
      <c r="W24" s="78">
        <v>0</v>
      </c>
      <c r="X24" s="78">
        <f t="shared" si="8"/>
        <v>0</v>
      </c>
      <c r="Y24" s="95">
        <f t="shared" si="9"/>
        <v>0</v>
      </c>
      <c r="Z24" s="77">
        <f t="shared" si="10"/>
        <v>627477827</v>
      </c>
      <c r="AA24" s="78">
        <f t="shared" si="11"/>
        <v>71446493</v>
      </c>
      <c r="AB24" s="78">
        <f t="shared" si="12"/>
        <v>698924320</v>
      </c>
      <c r="AC24" s="95">
        <f t="shared" si="13"/>
        <v>0.53366870639421149</v>
      </c>
      <c r="AD24" s="77">
        <v>128326670</v>
      </c>
      <c r="AE24" s="78">
        <v>27205626</v>
      </c>
      <c r="AF24" s="78">
        <f t="shared" si="14"/>
        <v>155532296</v>
      </c>
      <c r="AG24" s="78">
        <v>1265491715</v>
      </c>
      <c r="AH24" s="78">
        <v>1265491715</v>
      </c>
      <c r="AI24" s="79">
        <v>522673639</v>
      </c>
      <c r="AJ24" s="114">
        <f t="shared" si="15"/>
        <v>0.41302019823970165</v>
      </c>
      <c r="AK24" s="115">
        <f t="shared" si="16"/>
        <v>1.1236573142339519</v>
      </c>
    </row>
    <row r="25" spans="1:37" ht="13" x14ac:dyDescent="0.3">
      <c r="A25" s="55" t="s">
        <v>101</v>
      </c>
      <c r="B25" s="56" t="s">
        <v>208</v>
      </c>
      <c r="C25" s="57" t="s">
        <v>209</v>
      </c>
      <c r="D25" s="77">
        <v>555695519</v>
      </c>
      <c r="E25" s="78">
        <v>212841009</v>
      </c>
      <c r="F25" s="79">
        <f t="shared" si="0"/>
        <v>768536528</v>
      </c>
      <c r="G25" s="77">
        <v>555695519</v>
      </c>
      <c r="H25" s="78">
        <v>212841009</v>
      </c>
      <c r="I25" s="79">
        <f t="shared" si="1"/>
        <v>768536528</v>
      </c>
      <c r="J25" s="77">
        <v>167711786</v>
      </c>
      <c r="K25" s="78">
        <v>8319587</v>
      </c>
      <c r="L25" s="78">
        <f t="shared" si="2"/>
        <v>176031373</v>
      </c>
      <c r="M25" s="95">
        <f t="shared" si="3"/>
        <v>0.22904750338685267</v>
      </c>
      <c r="N25" s="77">
        <v>147695879</v>
      </c>
      <c r="O25" s="78">
        <v>40045573</v>
      </c>
      <c r="P25" s="78">
        <f t="shared" si="4"/>
        <v>187741452</v>
      </c>
      <c r="Q25" s="95">
        <f t="shared" si="5"/>
        <v>0.24428435755496061</v>
      </c>
      <c r="R25" s="77">
        <v>0</v>
      </c>
      <c r="S25" s="78">
        <v>0</v>
      </c>
      <c r="T25" s="78">
        <f t="shared" si="6"/>
        <v>0</v>
      </c>
      <c r="U25" s="95">
        <f t="shared" si="7"/>
        <v>0</v>
      </c>
      <c r="V25" s="77">
        <v>0</v>
      </c>
      <c r="W25" s="78">
        <v>0</v>
      </c>
      <c r="X25" s="78">
        <f t="shared" si="8"/>
        <v>0</v>
      </c>
      <c r="Y25" s="95">
        <f t="shared" si="9"/>
        <v>0</v>
      </c>
      <c r="Z25" s="77">
        <f t="shared" si="10"/>
        <v>315407665</v>
      </c>
      <c r="AA25" s="78">
        <f t="shared" si="11"/>
        <v>48365160</v>
      </c>
      <c r="AB25" s="78">
        <f t="shared" si="12"/>
        <v>363772825</v>
      </c>
      <c r="AC25" s="95">
        <f t="shared" si="13"/>
        <v>0.47333186094181329</v>
      </c>
      <c r="AD25" s="77">
        <v>142040083</v>
      </c>
      <c r="AE25" s="78">
        <v>41957984</v>
      </c>
      <c r="AF25" s="78">
        <f t="shared" si="14"/>
        <v>183998067</v>
      </c>
      <c r="AG25" s="78">
        <v>593943670</v>
      </c>
      <c r="AH25" s="78">
        <v>657476064</v>
      </c>
      <c r="AI25" s="79">
        <v>379136267</v>
      </c>
      <c r="AJ25" s="114">
        <f t="shared" si="15"/>
        <v>0.63833707832933051</v>
      </c>
      <c r="AK25" s="115">
        <f t="shared" si="16"/>
        <v>2.0344697425544123E-2</v>
      </c>
    </row>
    <row r="26" spans="1:37" ht="13" x14ac:dyDescent="0.3">
      <c r="A26" s="55" t="s">
        <v>101</v>
      </c>
      <c r="B26" s="56" t="s">
        <v>210</v>
      </c>
      <c r="C26" s="57" t="s">
        <v>211</v>
      </c>
      <c r="D26" s="77">
        <v>2137247148</v>
      </c>
      <c r="E26" s="78">
        <v>316680865</v>
      </c>
      <c r="F26" s="79">
        <f t="shared" si="0"/>
        <v>2453928013</v>
      </c>
      <c r="G26" s="77">
        <v>2137247148</v>
      </c>
      <c r="H26" s="78">
        <v>316680865</v>
      </c>
      <c r="I26" s="79">
        <f t="shared" si="1"/>
        <v>2453928013</v>
      </c>
      <c r="J26" s="77">
        <v>565170810</v>
      </c>
      <c r="K26" s="78">
        <v>25048572</v>
      </c>
      <c r="L26" s="78">
        <f t="shared" si="2"/>
        <v>590219382</v>
      </c>
      <c r="M26" s="95">
        <f t="shared" si="3"/>
        <v>0.24052025115375705</v>
      </c>
      <c r="N26" s="77">
        <v>510433689</v>
      </c>
      <c r="O26" s="78">
        <v>82186996</v>
      </c>
      <c r="P26" s="78">
        <f t="shared" si="4"/>
        <v>592620685</v>
      </c>
      <c r="Q26" s="95">
        <f t="shared" si="5"/>
        <v>0.24149880593909664</v>
      </c>
      <c r="R26" s="77">
        <v>0</v>
      </c>
      <c r="S26" s="78">
        <v>0</v>
      </c>
      <c r="T26" s="78">
        <f t="shared" si="6"/>
        <v>0</v>
      </c>
      <c r="U26" s="95">
        <f t="shared" si="7"/>
        <v>0</v>
      </c>
      <c r="V26" s="77">
        <v>0</v>
      </c>
      <c r="W26" s="78">
        <v>0</v>
      </c>
      <c r="X26" s="78">
        <f t="shared" si="8"/>
        <v>0</v>
      </c>
      <c r="Y26" s="95">
        <f t="shared" si="9"/>
        <v>0</v>
      </c>
      <c r="Z26" s="77">
        <f t="shared" si="10"/>
        <v>1075604499</v>
      </c>
      <c r="AA26" s="78">
        <f t="shared" si="11"/>
        <v>107235568</v>
      </c>
      <c r="AB26" s="78">
        <f t="shared" si="12"/>
        <v>1182840067</v>
      </c>
      <c r="AC26" s="95">
        <f t="shared" si="13"/>
        <v>0.4820190570928537</v>
      </c>
      <c r="AD26" s="77">
        <v>486795321</v>
      </c>
      <c r="AE26" s="78">
        <v>72732584</v>
      </c>
      <c r="AF26" s="78">
        <f t="shared" si="14"/>
        <v>559527905</v>
      </c>
      <c r="AG26" s="78">
        <v>1903683770</v>
      </c>
      <c r="AH26" s="78">
        <v>2268496559</v>
      </c>
      <c r="AI26" s="79">
        <v>1142747907</v>
      </c>
      <c r="AJ26" s="114">
        <f t="shared" si="15"/>
        <v>0.60028242348255145</v>
      </c>
      <c r="AK26" s="115">
        <f t="shared" si="16"/>
        <v>5.9144110069005329E-2</v>
      </c>
    </row>
    <row r="27" spans="1:37" ht="13" x14ac:dyDescent="0.3">
      <c r="A27" s="55" t="s">
        <v>101</v>
      </c>
      <c r="B27" s="56" t="s">
        <v>212</v>
      </c>
      <c r="C27" s="57" t="s">
        <v>213</v>
      </c>
      <c r="D27" s="77">
        <v>247535024</v>
      </c>
      <c r="E27" s="78">
        <v>44113000</v>
      </c>
      <c r="F27" s="79">
        <f t="shared" si="0"/>
        <v>291648024</v>
      </c>
      <c r="G27" s="77">
        <v>247535024</v>
      </c>
      <c r="H27" s="78">
        <v>44113000</v>
      </c>
      <c r="I27" s="79">
        <f t="shared" si="1"/>
        <v>291648024</v>
      </c>
      <c r="J27" s="77">
        <v>22594802</v>
      </c>
      <c r="K27" s="78">
        <v>6886278</v>
      </c>
      <c r="L27" s="78">
        <f t="shared" si="2"/>
        <v>29481080</v>
      </c>
      <c r="M27" s="95">
        <f t="shared" si="3"/>
        <v>0.10108444965840056</v>
      </c>
      <c r="N27" s="77">
        <v>58203286</v>
      </c>
      <c r="O27" s="78">
        <v>10378915</v>
      </c>
      <c r="P27" s="78">
        <f t="shared" si="4"/>
        <v>68582201</v>
      </c>
      <c r="Q27" s="95">
        <f t="shared" si="5"/>
        <v>0.23515400536367084</v>
      </c>
      <c r="R27" s="77">
        <v>0</v>
      </c>
      <c r="S27" s="78">
        <v>0</v>
      </c>
      <c r="T27" s="78">
        <f t="shared" si="6"/>
        <v>0</v>
      </c>
      <c r="U27" s="95">
        <f t="shared" si="7"/>
        <v>0</v>
      </c>
      <c r="V27" s="77">
        <v>0</v>
      </c>
      <c r="W27" s="78">
        <v>0</v>
      </c>
      <c r="X27" s="78">
        <f t="shared" si="8"/>
        <v>0</v>
      </c>
      <c r="Y27" s="95">
        <f t="shared" si="9"/>
        <v>0</v>
      </c>
      <c r="Z27" s="77">
        <f t="shared" si="10"/>
        <v>80798088</v>
      </c>
      <c r="AA27" s="78">
        <f t="shared" si="11"/>
        <v>17265193</v>
      </c>
      <c r="AB27" s="78">
        <f t="shared" si="12"/>
        <v>98063281</v>
      </c>
      <c r="AC27" s="95">
        <f t="shared" si="13"/>
        <v>0.33623845502207139</v>
      </c>
      <c r="AD27" s="77">
        <v>57268435</v>
      </c>
      <c r="AE27" s="78">
        <v>10315818</v>
      </c>
      <c r="AF27" s="78">
        <f t="shared" si="14"/>
        <v>67584253</v>
      </c>
      <c r="AG27" s="78">
        <v>322727566</v>
      </c>
      <c r="AH27" s="78">
        <v>317294732</v>
      </c>
      <c r="AI27" s="79">
        <v>150582150</v>
      </c>
      <c r="AJ27" s="114">
        <f t="shared" si="15"/>
        <v>0.46659215345738392</v>
      </c>
      <c r="AK27" s="115">
        <f t="shared" si="16"/>
        <v>1.4765984022935053E-2</v>
      </c>
    </row>
    <row r="28" spans="1:37" ht="13" x14ac:dyDescent="0.3">
      <c r="A28" s="55" t="s">
        <v>101</v>
      </c>
      <c r="B28" s="56" t="s">
        <v>214</v>
      </c>
      <c r="C28" s="57" t="s">
        <v>215</v>
      </c>
      <c r="D28" s="77">
        <v>423371612</v>
      </c>
      <c r="E28" s="78">
        <v>34810650</v>
      </c>
      <c r="F28" s="79">
        <f t="shared" si="0"/>
        <v>458182262</v>
      </c>
      <c r="G28" s="77">
        <v>423371612</v>
      </c>
      <c r="H28" s="78">
        <v>34810650</v>
      </c>
      <c r="I28" s="79">
        <f t="shared" si="1"/>
        <v>458182262</v>
      </c>
      <c r="J28" s="77">
        <v>102891126</v>
      </c>
      <c r="K28" s="78">
        <v>2939677</v>
      </c>
      <c r="L28" s="78">
        <f t="shared" si="2"/>
        <v>105830803</v>
      </c>
      <c r="M28" s="95">
        <f t="shared" si="3"/>
        <v>0.23097970344386662</v>
      </c>
      <c r="N28" s="77">
        <v>101683269</v>
      </c>
      <c r="O28" s="78">
        <v>4954882</v>
      </c>
      <c r="P28" s="78">
        <f t="shared" si="4"/>
        <v>106638151</v>
      </c>
      <c r="Q28" s="95">
        <f t="shared" si="5"/>
        <v>0.23274177078465774</v>
      </c>
      <c r="R28" s="77">
        <v>0</v>
      </c>
      <c r="S28" s="78">
        <v>0</v>
      </c>
      <c r="T28" s="78">
        <f t="shared" si="6"/>
        <v>0</v>
      </c>
      <c r="U28" s="95">
        <f t="shared" si="7"/>
        <v>0</v>
      </c>
      <c r="V28" s="77">
        <v>0</v>
      </c>
      <c r="W28" s="78">
        <v>0</v>
      </c>
      <c r="X28" s="78">
        <f t="shared" si="8"/>
        <v>0</v>
      </c>
      <c r="Y28" s="95">
        <f t="shared" si="9"/>
        <v>0</v>
      </c>
      <c r="Z28" s="77">
        <f t="shared" si="10"/>
        <v>204574395</v>
      </c>
      <c r="AA28" s="78">
        <f t="shared" si="11"/>
        <v>7894559</v>
      </c>
      <c r="AB28" s="78">
        <f t="shared" si="12"/>
        <v>212468954</v>
      </c>
      <c r="AC28" s="95">
        <f t="shared" si="13"/>
        <v>0.46372147422852439</v>
      </c>
      <c r="AD28" s="77">
        <v>77175169</v>
      </c>
      <c r="AE28" s="78">
        <v>4400459</v>
      </c>
      <c r="AF28" s="78">
        <f t="shared" si="14"/>
        <v>81575628</v>
      </c>
      <c r="AG28" s="78">
        <v>474964728</v>
      </c>
      <c r="AH28" s="78">
        <v>448804383</v>
      </c>
      <c r="AI28" s="79">
        <v>210985292</v>
      </c>
      <c r="AJ28" s="114">
        <f t="shared" si="15"/>
        <v>0.44421254792629572</v>
      </c>
      <c r="AK28" s="115">
        <f t="shared" si="16"/>
        <v>0.30723052478370128</v>
      </c>
    </row>
    <row r="29" spans="1:37" ht="13" x14ac:dyDescent="0.3">
      <c r="A29" s="55" t="s">
        <v>116</v>
      </c>
      <c r="B29" s="56" t="s">
        <v>216</v>
      </c>
      <c r="C29" s="57" t="s">
        <v>217</v>
      </c>
      <c r="D29" s="77">
        <v>191513325</v>
      </c>
      <c r="E29" s="78">
        <v>9920004</v>
      </c>
      <c r="F29" s="79">
        <f t="shared" si="0"/>
        <v>201433329</v>
      </c>
      <c r="G29" s="77">
        <v>191513325</v>
      </c>
      <c r="H29" s="78">
        <v>9920004</v>
      </c>
      <c r="I29" s="79">
        <f t="shared" si="1"/>
        <v>201433329</v>
      </c>
      <c r="J29" s="77">
        <v>52446062</v>
      </c>
      <c r="K29" s="78">
        <v>139695</v>
      </c>
      <c r="L29" s="78">
        <f t="shared" si="2"/>
        <v>52585757</v>
      </c>
      <c r="M29" s="95">
        <f t="shared" si="3"/>
        <v>0.26105787587912027</v>
      </c>
      <c r="N29" s="77">
        <v>54113125</v>
      </c>
      <c r="O29" s="78">
        <v>227724</v>
      </c>
      <c r="P29" s="78">
        <f t="shared" si="4"/>
        <v>54340849</v>
      </c>
      <c r="Q29" s="95">
        <f t="shared" si="5"/>
        <v>0.26977089278011185</v>
      </c>
      <c r="R29" s="77">
        <v>0</v>
      </c>
      <c r="S29" s="78">
        <v>0</v>
      </c>
      <c r="T29" s="78">
        <f t="shared" si="6"/>
        <v>0</v>
      </c>
      <c r="U29" s="95">
        <f t="shared" si="7"/>
        <v>0</v>
      </c>
      <c r="V29" s="77">
        <v>0</v>
      </c>
      <c r="W29" s="78">
        <v>0</v>
      </c>
      <c r="X29" s="78">
        <f t="shared" si="8"/>
        <v>0</v>
      </c>
      <c r="Y29" s="95">
        <f t="shared" si="9"/>
        <v>0</v>
      </c>
      <c r="Z29" s="77">
        <f t="shared" si="10"/>
        <v>106559187</v>
      </c>
      <c r="AA29" s="78">
        <f t="shared" si="11"/>
        <v>367419</v>
      </c>
      <c r="AB29" s="78">
        <f t="shared" si="12"/>
        <v>106926606</v>
      </c>
      <c r="AC29" s="95">
        <f t="shared" si="13"/>
        <v>0.53082876865923212</v>
      </c>
      <c r="AD29" s="77">
        <v>52283720</v>
      </c>
      <c r="AE29" s="78">
        <v>0</v>
      </c>
      <c r="AF29" s="78">
        <f t="shared" si="14"/>
        <v>52283720</v>
      </c>
      <c r="AG29" s="78">
        <v>174233340</v>
      </c>
      <c r="AH29" s="78">
        <v>20764236</v>
      </c>
      <c r="AI29" s="79">
        <v>114680807</v>
      </c>
      <c r="AJ29" s="114">
        <f t="shared" si="15"/>
        <v>0.65820242555184905</v>
      </c>
      <c r="AK29" s="115">
        <f t="shared" si="16"/>
        <v>3.9345497986753797E-2</v>
      </c>
    </row>
    <row r="30" spans="1:37" ht="14" x14ac:dyDescent="0.3">
      <c r="A30" s="58" t="s">
        <v>0</v>
      </c>
      <c r="B30" s="59" t="s">
        <v>218</v>
      </c>
      <c r="C30" s="60" t="s">
        <v>0</v>
      </c>
      <c r="D30" s="80">
        <f>SUM(D23:D29)</f>
        <v>5491862057</v>
      </c>
      <c r="E30" s="81">
        <f>SUM(E23:E29)</f>
        <v>1040499665</v>
      </c>
      <c r="F30" s="82">
        <f t="shared" si="0"/>
        <v>6532361722</v>
      </c>
      <c r="G30" s="80">
        <f>SUM(G23:G29)</f>
        <v>5491862057</v>
      </c>
      <c r="H30" s="81">
        <f>SUM(H23:H29)</f>
        <v>1040499665</v>
      </c>
      <c r="I30" s="82">
        <f t="shared" si="1"/>
        <v>6532361722</v>
      </c>
      <c r="J30" s="80">
        <f>SUM(J23:J29)</f>
        <v>1500758157</v>
      </c>
      <c r="K30" s="81">
        <f>SUM(K23:K29)</f>
        <v>125902620</v>
      </c>
      <c r="L30" s="81">
        <f t="shared" si="2"/>
        <v>1626660777</v>
      </c>
      <c r="M30" s="96">
        <f t="shared" si="3"/>
        <v>0.24901572298448418</v>
      </c>
      <c r="N30" s="80">
        <f>SUM(N23:N29)</f>
        <v>1375203548</v>
      </c>
      <c r="O30" s="81">
        <f>SUM(O23:O29)</f>
        <v>237300147</v>
      </c>
      <c r="P30" s="81">
        <f t="shared" si="4"/>
        <v>1612503695</v>
      </c>
      <c r="Q30" s="96">
        <f t="shared" si="5"/>
        <v>0.24684850037764031</v>
      </c>
      <c r="R30" s="80">
        <f>SUM(R23:R29)</f>
        <v>0</v>
      </c>
      <c r="S30" s="81">
        <f>SUM(S23:S29)</f>
        <v>0</v>
      </c>
      <c r="T30" s="81">
        <f t="shared" si="6"/>
        <v>0</v>
      </c>
      <c r="U30" s="96">
        <f t="shared" si="7"/>
        <v>0</v>
      </c>
      <c r="V30" s="80">
        <f>SUM(V23:V29)</f>
        <v>0</v>
      </c>
      <c r="W30" s="81">
        <f>SUM(W23:W29)</f>
        <v>0</v>
      </c>
      <c r="X30" s="81">
        <f t="shared" si="8"/>
        <v>0</v>
      </c>
      <c r="Y30" s="96">
        <f t="shared" si="9"/>
        <v>0</v>
      </c>
      <c r="Z30" s="80">
        <f t="shared" si="10"/>
        <v>2875961705</v>
      </c>
      <c r="AA30" s="81">
        <f t="shared" si="11"/>
        <v>363202767</v>
      </c>
      <c r="AB30" s="81">
        <f t="shared" si="12"/>
        <v>3239164472</v>
      </c>
      <c r="AC30" s="96">
        <f t="shared" si="13"/>
        <v>0.49586422336212449</v>
      </c>
      <c r="AD30" s="80">
        <f>SUM(AD23:AD29)</f>
        <v>1071327991</v>
      </c>
      <c r="AE30" s="81">
        <f>SUM(AE23:AE29)</f>
        <v>197749377</v>
      </c>
      <c r="AF30" s="81">
        <f t="shared" si="14"/>
        <v>1269077368</v>
      </c>
      <c r="AG30" s="81">
        <f>SUM(AG23:AG29)</f>
        <v>5732311556</v>
      </c>
      <c r="AH30" s="81">
        <f>SUM(AH23:AH29)</f>
        <v>6052033324</v>
      </c>
      <c r="AI30" s="82">
        <f>SUM(AI23:AI29)</f>
        <v>2954589189</v>
      </c>
      <c r="AJ30" s="116">
        <f t="shared" si="15"/>
        <v>0.51542718153681599</v>
      </c>
      <c r="AK30" s="117">
        <f t="shared" si="16"/>
        <v>0.27061102471728904</v>
      </c>
    </row>
    <row r="31" spans="1:37" ht="13" x14ac:dyDescent="0.3">
      <c r="A31" s="55" t="s">
        <v>101</v>
      </c>
      <c r="B31" s="56" t="s">
        <v>219</v>
      </c>
      <c r="C31" s="57" t="s">
        <v>220</v>
      </c>
      <c r="D31" s="77">
        <v>1429951371</v>
      </c>
      <c r="E31" s="78">
        <v>95021271</v>
      </c>
      <c r="F31" s="79">
        <f t="shared" si="0"/>
        <v>1524972642</v>
      </c>
      <c r="G31" s="77">
        <v>1429951371</v>
      </c>
      <c r="H31" s="78">
        <v>95021271</v>
      </c>
      <c r="I31" s="79">
        <f t="shared" si="1"/>
        <v>1524972642</v>
      </c>
      <c r="J31" s="77">
        <v>389352421</v>
      </c>
      <c r="K31" s="78">
        <v>12211639</v>
      </c>
      <c r="L31" s="78">
        <f t="shared" si="2"/>
        <v>401564060</v>
      </c>
      <c r="M31" s="95">
        <f t="shared" si="3"/>
        <v>0.26332541905364881</v>
      </c>
      <c r="N31" s="77">
        <v>324835107</v>
      </c>
      <c r="O31" s="78">
        <v>10611375</v>
      </c>
      <c r="P31" s="78">
        <f t="shared" si="4"/>
        <v>335446482</v>
      </c>
      <c r="Q31" s="95">
        <f t="shared" si="5"/>
        <v>0.21996885239859928</v>
      </c>
      <c r="R31" s="77">
        <v>0</v>
      </c>
      <c r="S31" s="78">
        <v>0</v>
      </c>
      <c r="T31" s="78">
        <f t="shared" si="6"/>
        <v>0</v>
      </c>
      <c r="U31" s="95">
        <f t="shared" si="7"/>
        <v>0</v>
      </c>
      <c r="V31" s="77">
        <v>0</v>
      </c>
      <c r="W31" s="78">
        <v>0</v>
      </c>
      <c r="X31" s="78">
        <f t="shared" si="8"/>
        <v>0</v>
      </c>
      <c r="Y31" s="95">
        <f t="shared" si="9"/>
        <v>0</v>
      </c>
      <c r="Z31" s="77">
        <f t="shared" si="10"/>
        <v>714187528</v>
      </c>
      <c r="AA31" s="78">
        <f t="shared" si="11"/>
        <v>22823014</v>
      </c>
      <c r="AB31" s="78">
        <f t="shared" si="12"/>
        <v>737010542</v>
      </c>
      <c r="AC31" s="95">
        <f t="shared" si="13"/>
        <v>0.48329427145224813</v>
      </c>
      <c r="AD31" s="77">
        <v>311682171</v>
      </c>
      <c r="AE31" s="78">
        <v>24478697</v>
      </c>
      <c r="AF31" s="78">
        <f t="shared" si="14"/>
        <v>336160868</v>
      </c>
      <c r="AG31" s="78">
        <v>1444219276</v>
      </c>
      <c r="AH31" s="78">
        <v>1443104437</v>
      </c>
      <c r="AI31" s="79">
        <v>678714134</v>
      </c>
      <c r="AJ31" s="114">
        <f t="shared" si="15"/>
        <v>0.4699522747541558</v>
      </c>
      <c r="AK31" s="115">
        <f t="shared" si="16"/>
        <v>-2.1251313522905324E-3</v>
      </c>
    </row>
    <row r="32" spans="1:37" ht="13" x14ac:dyDescent="0.3">
      <c r="A32" s="55" t="s">
        <v>101</v>
      </c>
      <c r="B32" s="56" t="s">
        <v>221</v>
      </c>
      <c r="C32" s="57" t="s">
        <v>222</v>
      </c>
      <c r="D32" s="77">
        <v>1975770792</v>
      </c>
      <c r="E32" s="78">
        <v>171207399</v>
      </c>
      <c r="F32" s="79">
        <f t="shared" si="0"/>
        <v>2146978191</v>
      </c>
      <c r="G32" s="77">
        <v>1975770792</v>
      </c>
      <c r="H32" s="78">
        <v>171207399</v>
      </c>
      <c r="I32" s="79">
        <f t="shared" si="1"/>
        <v>2146978191</v>
      </c>
      <c r="J32" s="77">
        <v>293735029</v>
      </c>
      <c r="K32" s="78">
        <v>15748275</v>
      </c>
      <c r="L32" s="78">
        <f t="shared" si="2"/>
        <v>309483304</v>
      </c>
      <c r="M32" s="95">
        <f t="shared" si="3"/>
        <v>0.1441483221847967</v>
      </c>
      <c r="N32" s="77">
        <v>243435107</v>
      </c>
      <c r="O32" s="78">
        <v>42812745</v>
      </c>
      <c r="P32" s="78">
        <f t="shared" si="4"/>
        <v>286247852</v>
      </c>
      <c r="Q32" s="95">
        <f t="shared" si="5"/>
        <v>0.13332592440851673</v>
      </c>
      <c r="R32" s="77">
        <v>0</v>
      </c>
      <c r="S32" s="78">
        <v>0</v>
      </c>
      <c r="T32" s="78">
        <f t="shared" si="6"/>
        <v>0</v>
      </c>
      <c r="U32" s="95">
        <f t="shared" si="7"/>
        <v>0</v>
      </c>
      <c r="V32" s="77">
        <v>0</v>
      </c>
      <c r="W32" s="78">
        <v>0</v>
      </c>
      <c r="X32" s="78">
        <f t="shared" si="8"/>
        <v>0</v>
      </c>
      <c r="Y32" s="95">
        <f t="shared" si="9"/>
        <v>0</v>
      </c>
      <c r="Z32" s="77">
        <f t="shared" si="10"/>
        <v>537170136</v>
      </c>
      <c r="AA32" s="78">
        <f t="shared" si="11"/>
        <v>58561020</v>
      </c>
      <c r="AB32" s="78">
        <f t="shared" si="12"/>
        <v>595731156</v>
      </c>
      <c r="AC32" s="95">
        <f t="shared" si="13"/>
        <v>0.27747424659331343</v>
      </c>
      <c r="AD32" s="77">
        <v>251688742</v>
      </c>
      <c r="AE32" s="78">
        <v>43412974</v>
      </c>
      <c r="AF32" s="78">
        <f t="shared" si="14"/>
        <v>295101716</v>
      </c>
      <c r="AG32" s="78">
        <v>1183616738</v>
      </c>
      <c r="AH32" s="78">
        <v>1201757174</v>
      </c>
      <c r="AI32" s="79">
        <v>576081458</v>
      </c>
      <c r="AJ32" s="114">
        <f t="shared" si="15"/>
        <v>0.48671283491092365</v>
      </c>
      <c r="AK32" s="115">
        <f t="shared" si="16"/>
        <v>-3.0002753355727663E-2</v>
      </c>
    </row>
    <row r="33" spans="1:37" ht="13" x14ac:dyDescent="0.3">
      <c r="A33" s="55" t="s">
        <v>101</v>
      </c>
      <c r="B33" s="56" t="s">
        <v>223</v>
      </c>
      <c r="C33" s="57" t="s">
        <v>224</v>
      </c>
      <c r="D33" s="77">
        <v>2114475400</v>
      </c>
      <c r="E33" s="78">
        <v>160735812</v>
      </c>
      <c r="F33" s="79">
        <f t="shared" si="0"/>
        <v>2275211212</v>
      </c>
      <c r="G33" s="77">
        <v>2114475400</v>
      </c>
      <c r="H33" s="78">
        <v>162465752</v>
      </c>
      <c r="I33" s="79">
        <f t="shared" si="1"/>
        <v>2276941152</v>
      </c>
      <c r="J33" s="77">
        <v>527591961</v>
      </c>
      <c r="K33" s="78">
        <v>16053132</v>
      </c>
      <c r="L33" s="78">
        <f t="shared" si="2"/>
        <v>543645093</v>
      </c>
      <c r="M33" s="95">
        <f t="shared" si="3"/>
        <v>0.23894269249935465</v>
      </c>
      <c r="N33" s="77">
        <v>488226877</v>
      </c>
      <c r="O33" s="78">
        <v>27932373</v>
      </c>
      <c r="P33" s="78">
        <f t="shared" si="4"/>
        <v>516159250</v>
      </c>
      <c r="Q33" s="95">
        <f t="shared" si="5"/>
        <v>0.22686212483379764</v>
      </c>
      <c r="R33" s="77">
        <v>0</v>
      </c>
      <c r="S33" s="78">
        <v>0</v>
      </c>
      <c r="T33" s="78">
        <f t="shared" si="6"/>
        <v>0</v>
      </c>
      <c r="U33" s="95">
        <f t="shared" si="7"/>
        <v>0</v>
      </c>
      <c r="V33" s="77">
        <v>0</v>
      </c>
      <c r="W33" s="78">
        <v>0</v>
      </c>
      <c r="X33" s="78">
        <f t="shared" si="8"/>
        <v>0</v>
      </c>
      <c r="Y33" s="95">
        <f t="shared" si="9"/>
        <v>0</v>
      </c>
      <c r="Z33" s="77">
        <f t="shared" si="10"/>
        <v>1015818838</v>
      </c>
      <c r="AA33" s="78">
        <f t="shared" si="11"/>
        <v>43985505</v>
      </c>
      <c r="AB33" s="78">
        <f t="shared" si="12"/>
        <v>1059804343</v>
      </c>
      <c r="AC33" s="95">
        <f t="shared" si="13"/>
        <v>0.46580481733315227</v>
      </c>
      <c r="AD33" s="77">
        <v>342957394</v>
      </c>
      <c r="AE33" s="78">
        <v>43269682</v>
      </c>
      <c r="AF33" s="78">
        <f t="shared" si="14"/>
        <v>386227076</v>
      </c>
      <c r="AG33" s="78">
        <v>2312612810</v>
      </c>
      <c r="AH33" s="78">
        <v>2103108033</v>
      </c>
      <c r="AI33" s="79">
        <v>903201675</v>
      </c>
      <c r="AJ33" s="114">
        <f t="shared" si="15"/>
        <v>0.39055464498616177</v>
      </c>
      <c r="AK33" s="115">
        <f t="shared" si="16"/>
        <v>0.33641394421555271</v>
      </c>
    </row>
    <row r="34" spans="1:37" ht="13" x14ac:dyDescent="0.3">
      <c r="A34" s="55" t="s">
        <v>101</v>
      </c>
      <c r="B34" s="56" t="s">
        <v>225</v>
      </c>
      <c r="C34" s="57" t="s">
        <v>226</v>
      </c>
      <c r="D34" s="77">
        <v>372059382</v>
      </c>
      <c r="E34" s="78">
        <v>39243750</v>
      </c>
      <c r="F34" s="79">
        <f t="shared" si="0"/>
        <v>411303132</v>
      </c>
      <c r="G34" s="77">
        <v>372059382</v>
      </c>
      <c r="H34" s="78">
        <v>39243750</v>
      </c>
      <c r="I34" s="79">
        <f t="shared" si="1"/>
        <v>411303132</v>
      </c>
      <c r="J34" s="77">
        <v>128383043</v>
      </c>
      <c r="K34" s="78">
        <v>1290836</v>
      </c>
      <c r="L34" s="78">
        <f t="shared" si="2"/>
        <v>129673879</v>
      </c>
      <c r="M34" s="95">
        <f t="shared" si="3"/>
        <v>0.31527569063101613</v>
      </c>
      <c r="N34" s="77">
        <v>104170593</v>
      </c>
      <c r="O34" s="78">
        <v>0</v>
      </c>
      <c r="P34" s="78">
        <f t="shared" si="4"/>
        <v>104170593</v>
      </c>
      <c r="Q34" s="95">
        <f t="shared" si="5"/>
        <v>0.25326963228668048</v>
      </c>
      <c r="R34" s="77">
        <v>0</v>
      </c>
      <c r="S34" s="78">
        <v>0</v>
      </c>
      <c r="T34" s="78">
        <f t="shared" si="6"/>
        <v>0</v>
      </c>
      <c r="U34" s="95">
        <f t="shared" si="7"/>
        <v>0</v>
      </c>
      <c r="V34" s="77">
        <v>0</v>
      </c>
      <c r="W34" s="78">
        <v>0</v>
      </c>
      <c r="X34" s="78">
        <f t="shared" si="8"/>
        <v>0</v>
      </c>
      <c r="Y34" s="95">
        <f t="shared" si="9"/>
        <v>0</v>
      </c>
      <c r="Z34" s="77">
        <f t="shared" si="10"/>
        <v>232553636</v>
      </c>
      <c r="AA34" s="78">
        <f t="shared" si="11"/>
        <v>1290836</v>
      </c>
      <c r="AB34" s="78">
        <f t="shared" si="12"/>
        <v>233844472</v>
      </c>
      <c r="AC34" s="95">
        <f t="shared" si="13"/>
        <v>0.56854532291769666</v>
      </c>
      <c r="AD34" s="77">
        <v>96272487</v>
      </c>
      <c r="AE34" s="78">
        <v>4013346</v>
      </c>
      <c r="AF34" s="78">
        <f t="shared" si="14"/>
        <v>100285833</v>
      </c>
      <c r="AG34" s="78">
        <v>452518814</v>
      </c>
      <c r="AH34" s="78">
        <v>416545889</v>
      </c>
      <c r="AI34" s="79">
        <v>273199211</v>
      </c>
      <c r="AJ34" s="114">
        <f t="shared" si="15"/>
        <v>0.60373006060251899</v>
      </c>
      <c r="AK34" s="115">
        <f t="shared" si="16"/>
        <v>3.8736877221730914E-2</v>
      </c>
    </row>
    <row r="35" spans="1:37" ht="13" x14ac:dyDescent="0.3">
      <c r="A35" s="55" t="s">
        <v>116</v>
      </c>
      <c r="B35" s="56" t="s">
        <v>227</v>
      </c>
      <c r="C35" s="57" t="s">
        <v>228</v>
      </c>
      <c r="D35" s="77">
        <v>208930739</v>
      </c>
      <c r="E35" s="78">
        <v>4000000</v>
      </c>
      <c r="F35" s="79">
        <f t="shared" si="0"/>
        <v>212930739</v>
      </c>
      <c r="G35" s="77">
        <v>208930739</v>
      </c>
      <c r="H35" s="78">
        <v>4000000</v>
      </c>
      <c r="I35" s="79">
        <f t="shared" si="1"/>
        <v>212930739</v>
      </c>
      <c r="J35" s="77">
        <v>77513792</v>
      </c>
      <c r="K35" s="78">
        <v>9192</v>
      </c>
      <c r="L35" s="78">
        <f t="shared" si="2"/>
        <v>77522984</v>
      </c>
      <c r="M35" s="95">
        <f t="shared" si="3"/>
        <v>0.36407605761420853</v>
      </c>
      <c r="N35" s="77">
        <v>89000723</v>
      </c>
      <c r="O35" s="78">
        <v>6708218</v>
      </c>
      <c r="P35" s="78">
        <f t="shared" si="4"/>
        <v>95708941</v>
      </c>
      <c r="Q35" s="95">
        <f t="shared" si="5"/>
        <v>0.44948390941337973</v>
      </c>
      <c r="R35" s="77">
        <v>0</v>
      </c>
      <c r="S35" s="78">
        <v>0</v>
      </c>
      <c r="T35" s="78">
        <f t="shared" si="6"/>
        <v>0</v>
      </c>
      <c r="U35" s="95">
        <f t="shared" si="7"/>
        <v>0</v>
      </c>
      <c r="V35" s="77">
        <v>0</v>
      </c>
      <c r="W35" s="78">
        <v>0</v>
      </c>
      <c r="X35" s="78">
        <f t="shared" si="8"/>
        <v>0</v>
      </c>
      <c r="Y35" s="95">
        <f t="shared" si="9"/>
        <v>0</v>
      </c>
      <c r="Z35" s="77">
        <f t="shared" si="10"/>
        <v>166514515</v>
      </c>
      <c r="AA35" s="78">
        <f t="shared" si="11"/>
        <v>6717410</v>
      </c>
      <c r="AB35" s="78">
        <f t="shared" si="12"/>
        <v>173231925</v>
      </c>
      <c r="AC35" s="95">
        <f t="shared" si="13"/>
        <v>0.81355996702758826</v>
      </c>
      <c r="AD35" s="77">
        <v>69801133</v>
      </c>
      <c r="AE35" s="78">
        <v>344487</v>
      </c>
      <c r="AF35" s="78">
        <f t="shared" si="14"/>
        <v>70145620</v>
      </c>
      <c r="AG35" s="78">
        <v>193521000</v>
      </c>
      <c r="AH35" s="78">
        <v>205589716</v>
      </c>
      <c r="AI35" s="79">
        <v>147826164</v>
      </c>
      <c r="AJ35" s="114">
        <f t="shared" si="15"/>
        <v>0.76387660253925926</v>
      </c>
      <c r="AK35" s="115">
        <f t="shared" si="16"/>
        <v>0.36443217694846797</v>
      </c>
    </row>
    <row r="36" spans="1:37" ht="14" x14ac:dyDescent="0.3">
      <c r="A36" s="58" t="s">
        <v>0</v>
      </c>
      <c r="B36" s="59" t="s">
        <v>229</v>
      </c>
      <c r="C36" s="60" t="s">
        <v>0</v>
      </c>
      <c r="D36" s="80">
        <f>SUM(D31:D35)</f>
        <v>6101187684</v>
      </c>
      <c r="E36" s="81">
        <f>SUM(E31:E35)</f>
        <v>470208232</v>
      </c>
      <c r="F36" s="82">
        <f t="shared" si="0"/>
        <v>6571395916</v>
      </c>
      <c r="G36" s="80">
        <f>SUM(G31:G35)</f>
        <v>6101187684</v>
      </c>
      <c r="H36" s="81">
        <f>SUM(H31:H35)</f>
        <v>471938172</v>
      </c>
      <c r="I36" s="82">
        <f t="shared" si="1"/>
        <v>6573125856</v>
      </c>
      <c r="J36" s="80">
        <f>SUM(J31:J35)</f>
        <v>1416576246</v>
      </c>
      <c r="K36" s="81">
        <f>SUM(K31:K35)</f>
        <v>45313074</v>
      </c>
      <c r="L36" s="81">
        <f t="shared" si="2"/>
        <v>1461889320</v>
      </c>
      <c r="M36" s="96">
        <f t="shared" si="3"/>
        <v>0.22246252374485603</v>
      </c>
      <c r="N36" s="80">
        <f>SUM(N31:N35)</f>
        <v>1249668407</v>
      </c>
      <c r="O36" s="81">
        <f>SUM(O31:O35)</f>
        <v>88064711</v>
      </c>
      <c r="P36" s="81">
        <f t="shared" si="4"/>
        <v>1337733118</v>
      </c>
      <c r="Q36" s="96">
        <f t="shared" si="5"/>
        <v>0.20356909477070076</v>
      </c>
      <c r="R36" s="80">
        <f>SUM(R31:R35)</f>
        <v>0</v>
      </c>
      <c r="S36" s="81">
        <f>SUM(S31:S35)</f>
        <v>0</v>
      </c>
      <c r="T36" s="81">
        <f t="shared" si="6"/>
        <v>0</v>
      </c>
      <c r="U36" s="96">
        <f t="shared" si="7"/>
        <v>0</v>
      </c>
      <c r="V36" s="80">
        <f>SUM(V31:V35)</f>
        <v>0</v>
      </c>
      <c r="W36" s="81">
        <f>SUM(W31:W35)</f>
        <v>0</v>
      </c>
      <c r="X36" s="81">
        <f t="shared" si="8"/>
        <v>0</v>
      </c>
      <c r="Y36" s="96">
        <f t="shared" si="9"/>
        <v>0</v>
      </c>
      <c r="Z36" s="80">
        <f t="shared" si="10"/>
        <v>2666244653</v>
      </c>
      <c r="AA36" s="81">
        <f t="shared" si="11"/>
        <v>133377785</v>
      </c>
      <c r="AB36" s="81">
        <f t="shared" si="12"/>
        <v>2799622438</v>
      </c>
      <c r="AC36" s="96">
        <f t="shared" si="13"/>
        <v>0.42603161851555682</v>
      </c>
      <c r="AD36" s="80">
        <f>SUM(AD31:AD35)</f>
        <v>1072401927</v>
      </c>
      <c r="AE36" s="81">
        <f>SUM(AE31:AE35)</f>
        <v>115519186</v>
      </c>
      <c r="AF36" s="81">
        <f t="shared" si="14"/>
        <v>1187921113</v>
      </c>
      <c r="AG36" s="81">
        <f>SUM(AG31:AG35)</f>
        <v>5586488638</v>
      </c>
      <c r="AH36" s="81">
        <f>SUM(AH31:AH35)</f>
        <v>5370105249</v>
      </c>
      <c r="AI36" s="82">
        <f>SUM(AI31:AI35)</f>
        <v>2579022642</v>
      </c>
      <c r="AJ36" s="116">
        <f t="shared" si="15"/>
        <v>0.46165360911273728</v>
      </c>
      <c r="AK36" s="117">
        <f t="shared" si="16"/>
        <v>0.12611275560349444</v>
      </c>
    </row>
    <row r="37" spans="1:37" ht="14" x14ac:dyDescent="0.3">
      <c r="A37" s="61" t="s">
        <v>0</v>
      </c>
      <c r="B37" s="62" t="s">
        <v>230</v>
      </c>
      <c r="C37" s="63" t="s">
        <v>0</v>
      </c>
      <c r="D37" s="83">
        <f>SUM(D9,D11:D14,D16:D21,D23:D29,D31:D35)</f>
        <v>30631569933</v>
      </c>
      <c r="E37" s="84">
        <f>SUM(E9,E11:E14,E16:E21,E23:E29,E31:E35)</f>
        <v>3343027787</v>
      </c>
      <c r="F37" s="85">
        <f t="shared" si="0"/>
        <v>33974597720</v>
      </c>
      <c r="G37" s="83">
        <f>SUM(G9,G11:G14,G16:G21,G23:G29,G31:G35)</f>
        <v>30631569933</v>
      </c>
      <c r="H37" s="84">
        <f>SUM(H9,H11:H14,H16:H21,H23:H29,H31:H35)</f>
        <v>3344757727</v>
      </c>
      <c r="I37" s="85">
        <f t="shared" si="1"/>
        <v>33976327660</v>
      </c>
      <c r="J37" s="83">
        <f>SUM(J9,J11:J14,J16:J21,J23:J29,J31:J35)</f>
        <v>7909625265</v>
      </c>
      <c r="K37" s="84">
        <f>SUM(K9,K11:K14,K16:K21,K23:K29,K31:K35)</f>
        <v>-1255259046</v>
      </c>
      <c r="L37" s="84">
        <f t="shared" si="2"/>
        <v>6654366219</v>
      </c>
      <c r="M37" s="97">
        <f t="shared" si="3"/>
        <v>0.19586298780758601</v>
      </c>
      <c r="N37" s="83">
        <f>SUM(N9,N11:N14,N16:N21,N23:N29,N31:N35)</f>
        <v>6820075060</v>
      </c>
      <c r="O37" s="84">
        <f>SUM(O9,O11:O14,O16:O21,O23:O29,O31:O35)</f>
        <v>693864054</v>
      </c>
      <c r="P37" s="84">
        <f t="shared" si="4"/>
        <v>7513939114</v>
      </c>
      <c r="Q37" s="97">
        <f t="shared" si="5"/>
        <v>0.22116344617015821</v>
      </c>
      <c r="R37" s="83">
        <f>SUM(R9,R11:R14,R16:R21,R23:R29,R31:R35)</f>
        <v>0</v>
      </c>
      <c r="S37" s="84">
        <f>SUM(S9,S11:S14,S16:S21,S23:S29,S31:S35)</f>
        <v>0</v>
      </c>
      <c r="T37" s="84">
        <f t="shared" si="6"/>
        <v>0</v>
      </c>
      <c r="U37" s="97">
        <f t="shared" si="7"/>
        <v>0</v>
      </c>
      <c r="V37" s="83">
        <f>SUM(V9,V11:V14,V16:V21,V23:V29,V31:V35)</f>
        <v>0</v>
      </c>
      <c r="W37" s="84">
        <f>SUM(W9,W11:W14,W16:W21,W23:W29,W31:W35)</f>
        <v>0</v>
      </c>
      <c r="X37" s="84">
        <f t="shared" si="8"/>
        <v>0</v>
      </c>
      <c r="Y37" s="97">
        <f t="shared" si="9"/>
        <v>0</v>
      </c>
      <c r="Z37" s="83">
        <f t="shared" si="10"/>
        <v>14729700325</v>
      </c>
      <c r="AA37" s="84">
        <f t="shared" si="11"/>
        <v>-561394992</v>
      </c>
      <c r="AB37" s="84">
        <f t="shared" si="12"/>
        <v>14168305333</v>
      </c>
      <c r="AC37" s="97">
        <f t="shared" si="13"/>
        <v>0.41702643397774425</v>
      </c>
      <c r="AD37" s="83">
        <f>SUM(AD9,AD11:AD14,AD16:AD21,AD23:AD29,AD31:AD35)</f>
        <v>6151123383</v>
      </c>
      <c r="AE37" s="84">
        <f>SUM(AE9,AE11:AE14,AE16:AE21,AE23:AE29,AE31:AE35)</f>
        <v>673037949</v>
      </c>
      <c r="AF37" s="84">
        <f t="shared" si="14"/>
        <v>6824161332</v>
      </c>
      <c r="AG37" s="84">
        <f>SUM(AG9,AG11:AG14,AG16:AG21,AG23:AG29,AG31:AG35)</f>
        <v>30800280852</v>
      </c>
      <c r="AH37" s="84">
        <f>SUM(AH9,AH11:AH14,AH16:AH21,AH23:AH29,AH31:AH35)</f>
        <v>30956378884</v>
      </c>
      <c r="AI37" s="85">
        <f>SUM(AI9,AI11:AI14,AI16:AI21,AI23:AI29,AI31:AI35)</f>
        <v>14442820487</v>
      </c>
      <c r="AJ37" s="118">
        <f t="shared" si="15"/>
        <v>0.46891846721787805</v>
      </c>
      <c r="AK37" s="119">
        <f t="shared" si="16"/>
        <v>0.10107876242102898</v>
      </c>
    </row>
    <row r="38" spans="1:37" x14ac:dyDescent="0.25">
      <c r="D38" s="76"/>
      <c r="E38" s="76"/>
      <c r="F38" s="76"/>
      <c r="G38" s="76"/>
      <c r="H38" s="76"/>
      <c r="I38" s="76"/>
      <c r="J38" s="76"/>
      <c r="K38" s="76"/>
      <c r="L38" s="76"/>
      <c r="M38" s="94"/>
      <c r="N38" s="76"/>
      <c r="O38" s="76"/>
      <c r="P38" s="76"/>
      <c r="Q38" s="94"/>
      <c r="R38" s="76"/>
      <c r="S38" s="76"/>
      <c r="T38" s="76"/>
      <c r="U38" s="94"/>
      <c r="V38" s="76"/>
      <c r="W38" s="76"/>
      <c r="X38" s="76"/>
      <c r="Y38" s="94"/>
      <c r="Z38" s="76"/>
      <c r="AA38" s="76"/>
      <c r="AB38" s="76"/>
      <c r="AC38" s="94"/>
      <c r="AD38" s="76"/>
      <c r="AE38" s="76"/>
      <c r="AF38" s="76"/>
      <c r="AG38" s="76"/>
      <c r="AH38" s="76"/>
      <c r="AI38" s="76"/>
      <c r="AJ38" s="94"/>
      <c r="AK38" s="94"/>
    </row>
    <row r="39" spans="1:37" x14ac:dyDescent="0.25">
      <c r="D39" s="76"/>
      <c r="E39" s="76"/>
      <c r="F39" s="76"/>
      <c r="G39" s="76"/>
      <c r="H39" s="76"/>
      <c r="I39" s="76"/>
      <c r="J39" s="76"/>
      <c r="K39" s="76"/>
      <c r="L39" s="76"/>
      <c r="M39" s="94"/>
      <c r="N39" s="76"/>
      <c r="O39" s="76"/>
      <c r="P39" s="76"/>
      <c r="Q39" s="94"/>
      <c r="R39" s="76"/>
      <c r="S39" s="76"/>
      <c r="T39" s="76"/>
      <c r="U39" s="94"/>
      <c r="V39" s="76"/>
      <c r="W39" s="76"/>
      <c r="X39" s="76"/>
      <c r="Y39" s="94"/>
      <c r="Z39" s="76"/>
      <c r="AA39" s="76"/>
      <c r="AB39" s="76"/>
      <c r="AC39" s="94"/>
      <c r="AD39" s="76"/>
      <c r="AE39" s="76"/>
      <c r="AF39" s="76"/>
      <c r="AG39" s="76"/>
      <c r="AH39" s="76"/>
      <c r="AI39" s="76"/>
      <c r="AJ39" s="94"/>
      <c r="AK39" s="94"/>
    </row>
    <row r="40" spans="1:37" x14ac:dyDescent="0.25">
      <c r="D40" s="76"/>
      <c r="E40" s="76"/>
      <c r="F40" s="76"/>
      <c r="G40" s="76"/>
      <c r="H40" s="76"/>
      <c r="I40" s="76"/>
      <c r="J40" s="76"/>
      <c r="K40" s="76"/>
      <c r="L40" s="76"/>
      <c r="M40" s="94"/>
      <c r="N40" s="76"/>
      <c r="O40" s="76"/>
      <c r="P40" s="76"/>
      <c r="Q40" s="94"/>
      <c r="R40" s="76"/>
      <c r="S40" s="76"/>
      <c r="T40" s="76"/>
      <c r="U40" s="94"/>
      <c r="V40" s="76"/>
      <c r="W40" s="76"/>
      <c r="X40" s="76"/>
      <c r="Y40" s="94"/>
      <c r="Z40" s="76"/>
      <c r="AA40" s="76"/>
      <c r="AB40" s="76"/>
      <c r="AC40" s="94"/>
      <c r="AD40" s="76"/>
      <c r="AE40" s="76"/>
      <c r="AF40" s="76"/>
      <c r="AG40" s="76"/>
      <c r="AH40" s="76"/>
      <c r="AI40" s="76"/>
      <c r="AJ40" s="94"/>
      <c r="AK40" s="94"/>
    </row>
    <row r="41" spans="1:37" x14ac:dyDescent="0.25">
      <c r="D41" s="76"/>
      <c r="E41" s="76"/>
      <c r="F41" s="76"/>
      <c r="G41" s="76"/>
      <c r="H41" s="76"/>
      <c r="I41" s="76"/>
      <c r="J41" s="76"/>
      <c r="K41" s="76"/>
      <c r="L41" s="76"/>
      <c r="M41" s="94"/>
      <c r="N41" s="76"/>
      <c r="O41" s="76"/>
      <c r="P41" s="76"/>
      <c r="Q41" s="94"/>
      <c r="R41" s="76"/>
      <c r="S41" s="76"/>
      <c r="T41" s="76"/>
      <c r="U41" s="94"/>
      <c r="V41" s="76"/>
      <c r="W41" s="76"/>
      <c r="X41" s="76"/>
      <c r="Y41" s="94"/>
      <c r="Z41" s="76"/>
      <c r="AA41" s="76"/>
      <c r="AB41" s="76"/>
      <c r="AC41" s="94"/>
      <c r="AD41" s="76"/>
      <c r="AE41" s="76"/>
      <c r="AF41" s="76"/>
      <c r="AG41" s="76"/>
      <c r="AH41" s="76"/>
      <c r="AI41" s="76"/>
      <c r="AJ41" s="94"/>
      <c r="AK41" s="94"/>
    </row>
    <row r="42" spans="1:37" x14ac:dyDescent="0.25">
      <c r="D42" s="76"/>
      <c r="E42" s="76"/>
      <c r="F42" s="76"/>
      <c r="G42" s="76"/>
      <c r="H42" s="76"/>
      <c r="I42" s="76"/>
      <c r="J42" s="76"/>
      <c r="K42" s="76"/>
      <c r="L42" s="76"/>
      <c r="M42" s="94"/>
      <c r="N42" s="76"/>
      <c r="O42" s="76"/>
      <c r="P42" s="76"/>
      <c r="Q42" s="94"/>
      <c r="R42" s="76"/>
      <c r="S42" s="76"/>
      <c r="T42" s="76"/>
      <c r="U42" s="94"/>
      <c r="V42" s="76"/>
      <c r="W42" s="76"/>
      <c r="X42" s="76"/>
      <c r="Y42" s="94"/>
      <c r="Z42" s="76"/>
      <c r="AA42" s="76"/>
      <c r="AB42" s="76"/>
      <c r="AC42" s="94"/>
      <c r="AD42" s="76"/>
      <c r="AE42" s="76"/>
      <c r="AF42" s="76"/>
      <c r="AG42" s="76"/>
      <c r="AH42" s="76"/>
      <c r="AI42" s="76"/>
      <c r="AJ42" s="94"/>
      <c r="AK42" s="94"/>
    </row>
    <row r="43" spans="1:37" x14ac:dyDescent="0.25">
      <c r="D43" s="76"/>
      <c r="E43" s="76"/>
      <c r="F43" s="76"/>
      <c r="G43" s="76"/>
      <c r="H43" s="76"/>
      <c r="I43" s="76"/>
      <c r="J43" s="76"/>
      <c r="K43" s="76"/>
      <c r="L43" s="76"/>
      <c r="M43" s="94"/>
      <c r="N43" s="76"/>
      <c r="O43" s="76"/>
      <c r="P43" s="76"/>
      <c r="Q43" s="94"/>
      <c r="R43" s="76"/>
      <c r="S43" s="76"/>
      <c r="T43" s="76"/>
      <c r="U43" s="94"/>
      <c r="V43" s="76"/>
      <c r="W43" s="76"/>
      <c r="X43" s="76"/>
      <c r="Y43" s="94"/>
      <c r="Z43" s="76"/>
      <c r="AA43" s="76"/>
      <c r="AB43" s="76"/>
      <c r="AC43" s="94"/>
      <c r="AD43" s="76"/>
      <c r="AE43" s="76"/>
      <c r="AF43" s="76"/>
      <c r="AG43" s="76"/>
      <c r="AH43" s="76"/>
      <c r="AI43" s="76"/>
      <c r="AJ43" s="94"/>
      <c r="AK43" s="94"/>
    </row>
    <row r="44" spans="1:37" x14ac:dyDescent="0.25">
      <c r="D44" s="76"/>
      <c r="E44" s="76"/>
      <c r="F44" s="76"/>
      <c r="G44" s="76"/>
      <c r="H44" s="76"/>
      <c r="I44" s="76"/>
      <c r="J44" s="76"/>
      <c r="K44" s="76"/>
      <c r="L44" s="76"/>
      <c r="M44" s="94"/>
      <c r="N44" s="76"/>
      <c r="O44" s="76"/>
      <c r="P44" s="76"/>
      <c r="Q44" s="94"/>
      <c r="R44" s="76"/>
      <c r="S44" s="76"/>
      <c r="T44" s="76"/>
      <c r="U44" s="94"/>
      <c r="V44" s="76"/>
      <c r="W44" s="76"/>
      <c r="X44" s="76"/>
      <c r="Y44" s="94"/>
      <c r="Z44" s="76"/>
      <c r="AA44" s="76"/>
      <c r="AB44" s="76"/>
      <c r="AC44" s="94"/>
      <c r="AD44" s="76"/>
      <c r="AE44" s="76"/>
      <c r="AF44" s="76"/>
      <c r="AG44" s="76"/>
      <c r="AH44" s="76"/>
      <c r="AI44" s="76"/>
      <c r="AJ44" s="94"/>
      <c r="AK44" s="94"/>
    </row>
    <row r="45" spans="1:37" x14ac:dyDescent="0.25">
      <c r="D45" s="76"/>
      <c r="E45" s="76"/>
      <c r="F45" s="76"/>
      <c r="G45" s="76"/>
      <c r="H45" s="76"/>
      <c r="I45" s="76"/>
      <c r="J45" s="76"/>
      <c r="K45" s="76"/>
      <c r="L45" s="76"/>
      <c r="M45" s="94"/>
      <c r="N45" s="76"/>
      <c r="O45" s="76"/>
      <c r="P45" s="76"/>
      <c r="Q45" s="94"/>
      <c r="R45" s="76"/>
      <c r="S45" s="76"/>
      <c r="T45" s="76"/>
      <c r="U45" s="94"/>
      <c r="V45" s="76"/>
      <c r="W45" s="76"/>
      <c r="X45" s="76"/>
      <c r="Y45" s="94"/>
      <c r="Z45" s="76"/>
      <c r="AA45" s="76"/>
      <c r="AB45" s="76"/>
      <c r="AC45" s="94"/>
      <c r="AD45" s="76"/>
      <c r="AE45" s="76"/>
      <c r="AF45" s="76"/>
      <c r="AG45" s="76"/>
      <c r="AH45" s="76"/>
      <c r="AI45" s="76"/>
      <c r="AJ45" s="94"/>
      <c r="AK45" s="94"/>
    </row>
    <row r="46" spans="1:37" x14ac:dyDescent="0.25">
      <c r="D46" s="76"/>
      <c r="E46" s="76"/>
      <c r="F46" s="76"/>
      <c r="G46" s="76"/>
      <c r="H46" s="76"/>
      <c r="I46" s="76"/>
      <c r="J46" s="76"/>
      <c r="K46" s="76"/>
      <c r="L46" s="76"/>
      <c r="M46" s="94"/>
      <c r="N46" s="76"/>
      <c r="O46" s="76"/>
      <c r="P46" s="76"/>
      <c r="Q46" s="94"/>
      <c r="R46" s="76"/>
      <c r="S46" s="76"/>
      <c r="T46" s="76"/>
      <c r="U46" s="94"/>
      <c r="V46" s="76"/>
      <c r="W46" s="76"/>
      <c r="X46" s="76"/>
      <c r="Y46" s="94"/>
      <c r="Z46" s="76"/>
      <c r="AA46" s="76"/>
      <c r="AB46" s="76"/>
      <c r="AC46" s="94"/>
      <c r="AD46" s="76"/>
      <c r="AE46" s="76"/>
      <c r="AF46" s="76"/>
      <c r="AG46" s="76"/>
      <c r="AH46" s="76"/>
      <c r="AI46" s="76"/>
      <c r="AJ46" s="94"/>
      <c r="AK46" s="94"/>
    </row>
    <row r="47" spans="1:37" x14ac:dyDescent="0.25">
      <c r="D47" s="76"/>
      <c r="E47" s="76"/>
      <c r="F47" s="76"/>
      <c r="G47" s="76"/>
      <c r="H47" s="76"/>
      <c r="I47" s="76"/>
      <c r="J47" s="76"/>
      <c r="K47" s="76"/>
      <c r="L47" s="76"/>
      <c r="M47" s="94"/>
      <c r="N47" s="76"/>
      <c r="O47" s="76"/>
      <c r="P47" s="76"/>
      <c r="Q47" s="94"/>
      <c r="R47" s="76"/>
      <c r="S47" s="76"/>
      <c r="T47" s="76"/>
      <c r="U47" s="94"/>
      <c r="V47" s="76"/>
      <c r="W47" s="76"/>
      <c r="X47" s="76"/>
      <c r="Y47" s="94"/>
      <c r="Z47" s="76"/>
      <c r="AA47" s="76"/>
      <c r="AB47" s="76"/>
      <c r="AC47" s="94"/>
      <c r="AD47" s="76"/>
      <c r="AE47" s="76"/>
      <c r="AF47" s="76"/>
      <c r="AG47" s="76"/>
      <c r="AH47" s="76"/>
      <c r="AI47" s="76"/>
      <c r="AJ47" s="94"/>
      <c r="AK47" s="94"/>
    </row>
    <row r="48" spans="1:37" x14ac:dyDescent="0.25">
      <c r="D48" s="76"/>
      <c r="E48" s="76"/>
      <c r="F48" s="76"/>
      <c r="G48" s="76"/>
      <c r="H48" s="76"/>
      <c r="I48" s="76"/>
      <c r="J48" s="76"/>
      <c r="K48" s="76"/>
      <c r="L48" s="76"/>
      <c r="M48" s="94"/>
      <c r="N48" s="76"/>
      <c r="O48" s="76"/>
      <c r="P48" s="76"/>
      <c r="Q48" s="94"/>
      <c r="R48" s="76"/>
      <c r="S48" s="76"/>
      <c r="T48" s="76"/>
      <c r="U48" s="94"/>
      <c r="V48" s="76"/>
      <c r="W48" s="76"/>
      <c r="X48" s="76"/>
      <c r="Y48" s="94"/>
      <c r="Z48" s="76"/>
      <c r="AA48" s="76"/>
      <c r="AB48" s="76"/>
      <c r="AC48" s="94"/>
      <c r="AD48" s="76"/>
      <c r="AE48" s="76"/>
      <c r="AF48" s="76"/>
      <c r="AG48" s="76"/>
      <c r="AH48" s="76"/>
      <c r="AI48" s="76"/>
      <c r="AJ48" s="94"/>
      <c r="AK48" s="94"/>
    </row>
    <row r="49" spans="4:37" x14ac:dyDescent="0.25">
      <c r="D49" s="76"/>
      <c r="E49" s="76"/>
      <c r="F49" s="76"/>
      <c r="G49" s="76"/>
      <c r="H49" s="76"/>
      <c r="I49" s="76"/>
      <c r="J49" s="76"/>
      <c r="K49" s="76"/>
      <c r="L49" s="76"/>
      <c r="M49" s="94"/>
      <c r="N49" s="76"/>
      <c r="O49" s="76"/>
      <c r="P49" s="76"/>
      <c r="Q49" s="94"/>
      <c r="R49" s="76"/>
      <c r="S49" s="76"/>
      <c r="T49" s="76"/>
      <c r="U49" s="94"/>
      <c r="V49" s="76"/>
      <c r="W49" s="76"/>
      <c r="X49" s="76"/>
      <c r="Y49" s="94"/>
      <c r="Z49" s="76"/>
      <c r="AA49" s="76"/>
      <c r="AB49" s="76"/>
      <c r="AC49" s="94"/>
      <c r="AD49" s="76"/>
      <c r="AE49" s="76"/>
      <c r="AF49" s="76"/>
      <c r="AG49" s="76"/>
      <c r="AH49" s="76"/>
      <c r="AI49" s="76"/>
      <c r="AJ49" s="94"/>
      <c r="AK49" s="94"/>
    </row>
    <row r="50" spans="4:37" x14ac:dyDescent="0.25">
      <c r="D50" s="76"/>
      <c r="E50" s="76"/>
      <c r="F50" s="76"/>
      <c r="G50" s="76"/>
      <c r="H50" s="76"/>
      <c r="I50" s="76"/>
      <c r="J50" s="76"/>
      <c r="K50" s="76"/>
      <c r="L50" s="76"/>
      <c r="M50" s="94"/>
      <c r="N50" s="76"/>
      <c r="O50" s="76"/>
      <c r="P50" s="76"/>
      <c r="Q50" s="94"/>
      <c r="R50" s="76"/>
      <c r="S50" s="76"/>
      <c r="T50" s="76"/>
      <c r="U50" s="94"/>
      <c r="V50" s="76"/>
      <c r="W50" s="76"/>
      <c r="X50" s="76"/>
      <c r="Y50" s="94"/>
      <c r="Z50" s="76"/>
      <c r="AA50" s="76"/>
      <c r="AB50" s="76"/>
      <c r="AC50" s="94"/>
      <c r="AD50" s="76"/>
      <c r="AE50" s="76"/>
      <c r="AF50" s="76"/>
      <c r="AG50" s="76"/>
      <c r="AH50" s="76"/>
      <c r="AI50" s="76"/>
      <c r="AJ50" s="94"/>
      <c r="AK50" s="94"/>
    </row>
    <row r="51" spans="4:37" x14ac:dyDescent="0.25">
      <c r="D51" s="76"/>
      <c r="E51" s="76"/>
      <c r="F51" s="76"/>
      <c r="G51" s="76"/>
      <c r="H51" s="76"/>
      <c r="I51" s="76"/>
      <c r="J51" s="76"/>
      <c r="K51" s="76"/>
      <c r="L51" s="76"/>
      <c r="M51" s="94"/>
      <c r="N51" s="76"/>
      <c r="O51" s="76"/>
      <c r="P51" s="76"/>
      <c r="Q51" s="94"/>
      <c r="R51" s="76"/>
      <c r="S51" s="76"/>
      <c r="T51" s="76"/>
      <c r="U51" s="94"/>
      <c r="V51" s="76"/>
      <c r="W51" s="76"/>
      <c r="X51" s="76"/>
      <c r="Y51" s="94"/>
      <c r="Z51" s="76"/>
      <c r="AA51" s="76"/>
      <c r="AB51" s="76"/>
      <c r="AC51" s="94"/>
      <c r="AD51" s="76"/>
      <c r="AE51" s="76"/>
      <c r="AF51" s="76"/>
      <c r="AG51" s="76"/>
      <c r="AH51" s="76"/>
      <c r="AI51" s="76"/>
      <c r="AJ51" s="94"/>
      <c r="AK51" s="94"/>
    </row>
    <row r="52" spans="4:37" x14ac:dyDescent="0.25">
      <c r="D52" s="76"/>
      <c r="E52" s="76"/>
      <c r="F52" s="76"/>
      <c r="G52" s="76"/>
      <c r="H52" s="76"/>
      <c r="I52" s="76"/>
      <c r="J52" s="76"/>
      <c r="K52" s="76"/>
      <c r="L52" s="76"/>
      <c r="M52" s="94"/>
      <c r="N52" s="76"/>
      <c r="O52" s="76"/>
      <c r="P52" s="76"/>
      <c r="Q52" s="94"/>
      <c r="R52" s="76"/>
      <c r="S52" s="76"/>
      <c r="T52" s="76"/>
      <c r="U52" s="94"/>
      <c r="V52" s="76"/>
      <c r="W52" s="76"/>
      <c r="X52" s="76"/>
      <c r="Y52" s="94"/>
      <c r="Z52" s="76"/>
      <c r="AA52" s="76"/>
      <c r="AB52" s="76"/>
      <c r="AC52" s="94"/>
      <c r="AD52" s="76"/>
      <c r="AE52" s="76"/>
      <c r="AF52" s="76"/>
      <c r="AG52" s="76"/>
      <c r="AH52" s="76"/>
      <c r="AI52" s="76"/>
      <c r="AJ52" s="94"/>
      <c r="AK52" s="94"/>
    </row>
    <row r="53" spans="4:37" x14ac:dyDescent="0.25">
      <c r="D53" s="76"/>
      <c r="E53" s="76"/>
      <c r="F53" s="76"/>
      <c r="G53" s="76"/>
      <c r="H53" s="76"/>
      <c r="I53" s="76"/>
      <c r="J53" s="76"/>
      <c r="K53" s="76"/>
      <c r="L53" s="76"/>
      <c r="M53" s="94"/>
      <c r="N53" s="76"/>
      <c r="O53" s="76"/>
      <c r="P53" s="76"/>
      <c r="Q53" s="94"/>
      <c r="R53" s="76"/>
      <c r="S53" s="76"/>
      <c r="T53" s="76"/>
      <c r="U53" s="94"/>
      <c r="V53" s="76"/>
      <c r="W53" s="76"/>
      <c r="X53" s="76"/>
      <c r="Y53" s="94"/>
      <c r="Z53" s="76"/>
      <c r="AA53" s="76"/>
      <c r="AB53" s="76"/>
      <c r="AC53" s="94"/>
      <c r="AD53" s="76"/>
      <c r="AE53" s="76"/>
      <c r="AF53" s="76"/>
      <c r="AG53" s="76"/>
      <c r="AH53" s="76"/>
      <c r="AI53" s="76"/>
      <c r="AJ53" s="94"/>
      <c r="AK53" s="94"/>
    </row>
    <row r="54" spans="4:37" x14ac:dyDescent="0.25">
      <c r="D54" s="76"/>
      <c r="E54" s="76"/>
      <c r="F54" s="76"/>
      <c r="G54" s="76"/>
      <c r="H54" s="76"/>
      <c r="I54" s="76"/>
      <c r="J54" s="76"/>
      <c r="K54" s="76"/>
      <c r="L54" s="76"/>
      <c r="M54" s="94"/>
      <c r="N54" s="76"/>
      <c r="O54" s="76"/>
      <c r="P54" s="76"/>
      <c r="Q54" s="94"/>
      <c r="R54" s="76"/>
      <c r="S54" s="76"/>
      <c r="T54" s="76"/>
      <c r="U54" s="94"/>
      <c r="V54" s="76"/>
      <c r="W54" s="76"/>
      <c r="X54" s="76"/>
      <c r="Y54" s="94"/>
      <c r="Z54" s="76"/>
      <c r="AA54" s="76"/>
      <c r="AB54" s="76"/>
      <c r="AC54" s="94"/>
      <c r="AD54" s="76"/>
      <c r="AE54" s="76"/>
      <c r="AF54" s="76"/>
      <c r="AG54" s="76"/>
      <c r="AH54" s="76"/>
      <c r="AI54" s="76"/>
      <c r="AJ54" s="94"/>
      <c r="AK54" s="94"/>
    </row>
    <row r="55" spans="4:37" x14ac:dyDescent="0.25">
      <c r="D55" s="76"/>
      <c r="E55" s="76"/>
      <c r="F55" s="76"/>
      <c r="G55" s="76"/>
      <c r="H55" s="76"/>
      <c r="I55" s="76"/>
      <c r="J55" s="76"/>
      <c r="K55" s="76"/>
      <c r="L55" s="76"/>
      <c r="M55" s="94"/>
      <c r="N55" s="76"/>
      <c r="O55" s="76"/>
      <c r="P55" s="76"/>
      <c r="Q55" s="94"/>
      <c r="R55" s="76"/>
      <c r="S55" s="76"/>
      <c r="T55" s="76"/>
      <c r="U55" s="94"/>
      <c r="V55" s="76"/>
      <c r="W55" s="76"/>
      <c r="X55" s="76"/>
      <c r="Y55" s="94"/>
      <c r="Z55" s="76"/>
      <c r="AA55" s="76"/>
      <c r="AB55" s="76"/>
      <c r="AC55" s="94"/>
      <c r="AD55" s="76"/>
      <c r="AE55" s="76"/>
      <c r="AF55" s="76"/>
      <c r="AG55" s="76"/>
      <c r="AH55" s="76"/>
      <c r="AI55" s="76"/>
      <c r="AJ55" s="94"/>
      <c r="AK55" s="94"/>
    </row>
    <row r="56" spans="4:37" x14ac:dyDescent="0.25">
      <c r="D56" s="76"/>
      <c r="E56" s="76"/>
      <c r="F56" s="76"/>
      <c r="G56" s="76"/>
      <c r="H56" s="76"/>
      <c r="I56" s="76"/>
      <c r="J56" s="76"/>
      <c r="K56" s="76"/>
      <c r="L56" s="76"/>
      <c r="M56" s="94"/>
      <c r="N56" s="76"/>
      <c r="O56" s="76"/>
      <c r="P56" s="76"/>
      <c r="Q56" s="94"/>
      <c r="R56" s="76"/>
      <c r="S56" s="76"/>
      <c r="T56" s="76"/>
      <c r="U56" s="94"/>
      <c r="V56" s="76"/>
      <c r="W56" s="76"/>
      <c r="X56" s="76"/>
      <c r="Y56" s="94"/>
      <c r="Z56" s="76"/>
      <c r="AA56" s="76"/>
      <c r="AB56" s="76"/>
      <c r="AC56" s="94"/>
      <c r="AD56" s="76"/>
      <c r="AE56" s="76"/>
      <c r="AF56" s="76"/>
      <c r="AG56" s="76"/>
      <c r="AH56" s="76"/>
      <c r="AI56" s="76"/>
      <c r="AJ56" s="94"/>
      <c r="AK56" s="94"/>
    </row>
    <row r="57" spans="4:37" x14ac:dyDescent="0.25">
      <c r="D57" s="76"/>
      <c r="E57" s="76"/>
      <c r="F57" s="76"/>
      <c r="G57" s="76"/>
      <c r="H57" s="76"/>
      <c r="I57" s="76"/>
      <c r="J57" s="76"/>
      <c r="K57" s="76"/>
      <c r="L57" s="76"/>
      <c r="M57" s="94"/>
      <c r="N57" s="76"/>
      <c r="O57" s="76"/>
      <c r="P57" s="76"/>
      <c r="Q57" s="94"/>
      <c r="R57" s="76"/>
      <c r="S57" s="76"/>
      <c r="T57" s="76"/>
      <c r="U57" s="94"/>
      <c r="V57" s="76"/>
      <c r="W57" s="76"/>
      <c r="X57" s="76"/>
      <c r="Y57" s="94"/>
      <c r="Z57" s="76"/>
      <c r="AA57" s="76"/>
      <c r="AB57" s="76"/>
      <c r="AC57" s="94"/>
      <c r="AD57" s="76"/>
      <c r="AE57" s="76"/>
      <c r="AF57" s="76"/>
      <c r="AG57" s="76"/>
      <c r="AH57" s="76"/>
      <c r="AI57" s="76"/>
      <c r="AJ57" s="94"/>
      <c r="AK57" s="94"/>
    </row>
    <row r="58" spans="4:37" x14ac:dyDescent="0.25">
      <c r="D58" s="76"/>
      <c r="E58" s="76"/>
      <c r="F58" s="76"/>
      <c r="G58" s="76"/>
      <c r="H58" s="76"/>
      <c r="I58" s="76"/>
      <c r="J58" s="76"/>
      <c r="K58" s="76"/>
      <c r="L58" s="76"/>
      <c r="M58" s="94"/>
      <c r="N58" s="76"/>
      <c r="O58" s="76"/>
      <c r="P58" s="76"/>
      <c r="Q58" s="94"/>
      <c r="R58" s="76"/>
      <c r="S58" s="76"/>
      <c r="T58" s="76"/>
      <c r="U58" s="94"/>
      <c r="V58" s="76"/>
      <c r="W58" s="76"/>
      <c r="X58" s="76"/>
      <c r="Y58" s="94"/>
      <c r="Z58" s="76"/>
      <c r="AA58" s="76"/>
      <c r="AB58" s="76"/>
      <c r="AC58" s="94"/>
      <c r="AD58" s="76"/>
      <c r="AE58" s="76"/>
      <c r="AF58" s="76"/>
      <c r="AG58" s="76"/>
      <c r="AH58" s="76"/>
      <c r="AI58" s="76"/>
      <c r="AJ58" s="94"/>
      <c r="AK58" s="94"/>
    </row>
    <row r="59" spans="4:37" x14ac:dyDescent="0.25">
      <c r="D59" s="76"/>
      <c r="E59" s="76"/>
      <c r="F59" s="76"/>
      <c r="G59" s="76"/>
      <c r="H59" s="76"/>
      <c r="I59" s="76"/>
      <c r="J59" s="76"/>
      <c r="K59" s="76"/>
      <c r="L59" s="76"/>
      <c r="M59" s="94"/>
      <c r="N59" s="76"/>
      <c r="O59" s="76"/>
      <c r="P59" s="76"/>
      <c r="Q59" s="94"/>
      <c r="R59" s="76"/>
      <c r="S59" s="76"/>
      <c r="T59" s="76"/>
      <c r="U59" s="94"/>
      <c r="V59" s="76"/>
      <c r="W59" s="76"/>
      <c r="X59" s="76"/>
      <c r="Y59" s="94"/>
      <c r="Z59" s="76"/>
      <c r="AA59" s="76"/>
      <c r="AB59" s="76"/>
      <c r="AC59" s="94"/>
      <c r="AD59" s="76"/>
      <c r="AE59" s="76"/>
      <c r="AF59" s="76"/>
      <c r="AG59" s="76"/>
      <c r="AH59" s="76"/>
      <c r="AI59" s="76"/>
      <c r="AJ59" s="94"/>
      <c r="AK59" s="94"/>
    </row>
    <row r="60" spans="4:37" x14ac:dyDescent="0.25">
      <c r="D60" s="76"/>
      <c r="E60" s="76"/>
      <c r="F60" s="76"/>
      <c r="G60" s="76"/>
      <c r="H60" s="76"/>
      <c r="I60" s="76"/>
      <c r="J60" s="76"/>
      <c r="K60" s="76"/>
      <c r="L60" s="76"/>
      <c r="M60" s="94"/>
      <c r="N60" s="76"/>
      <c r="O60" s="76"/>
      <c r="P60" s="76"/>
      <c r="Q60" s="94"/>
      <c r="R60" s="76"/>
      <c r="S60" s="76"/>
      <c r="T60" s="76"/>
      <c r="U60" s="94"/>
      <c r="V60" s="76"/>
      <c r="W60" s="76"/>
      <c r="X60" s="76"/>
      <c r="Y60" s="94"/>
      <c r="Z60" s="76"/>
      <c r="AA60" s="76"/>
      <c r="AB60" s="76"/>
      <c r="AC60" s="94"/>
      <c r="AD60" s="76"/>
      <c r="AE60" s="76"/>
      <c r="AF60" s="76"/>
      <c r="AG60" s="76"/>
      <c r="AH60" s="76"/>
      <c r="AI60" s="76"/>
      <c r="AJ60" s="94"/>
      <c r="AK60" s="94"/>
    </row>
    <row r="61" spans="4:37" x14ac:dyDescent="0.25">
      <c r="D61" s="76"/>
      <c r="E61" s="76"/>
      <c r="F61" s="76"/>
      <c r="G61" s="76"/>
      <c r="H61" s="76"/>
      <c r="I61" s="76"/>
      <c r="J61" s="76"/>
      <c r="K61" s="76"/>
      <c r="L61" s="76"/>
      <c r="M61" s="94"/>
      <c r="N61" s="76"/>
      <c r="O61" s="76"/>
      <c r="P61" s="76"/>
      <c r="Q61" s="94"/>
      <c r="R61" s="76"/>
      <c r="S61" s="76"/>
      <c r="T61" s="76"/>
      <c r="U61" s="94"/>
      <c r="V61" s="76"/>
      <c r="W61" s="76"/>
      <c r="X61" s="76"/>
      <c r="Y61" s="94"/>
      <c r="Z61" s="76"/>
      <c r="AA61" s="76"/>
      <c r="AB61" s="76"/>
      <c r="AC61" s="94"/>
      <c r="AD61" s="76"/>
      <c r="AE61" s="76"/>
      <c r="AF61" s="76"/>
      <c r="AG61" s="76"/>
      <c r="AH61" s="76"/>
      <c r="AI61" s="76"/>
      <c r="AJ61" s="94"/>
      <c r="AK61" s="94"/>
    </row>
    <row r="62" spans="4:37" x14ac:dyDescent="0.25">
      <c r="D62" s="76"/>
      <c r="E62" s="76"/>
      <c r="F62" s="76"/>
      <c r="G62" s="76"/>
      <c r="H62" s="76"/>
      <c r="I62" s="76"/>
      <c r="J62" s="76"/>
      <c r="K62" s="76"/>
      <c r="L62" s="76"/>
      <c r="M62" s="94"/>
      <c r="N62" s="76"/>
      <c r="O62" s="76"/>
      <c r="P62" s="76"/>
      <c r="Q62" s="94"/>
      <c r="R62" s="76"/>
      <c r="S62" s="76"/>
      <c r="T62" s="76"/>
      <c r="U62" s="94"/>
      <c r="V62" s="76"/>
      <c r="W62" s="76"/>
      <c r="X62" s="76"/>
      <c r="Y62" s="94"/>
      <c r="Z62" s="76"/>
      <c r="AA62" s="76"/>
      <c r="AB62" s="76"/>
      <c r="AC62" s="94"/>
      <c r="AD62" s="76"/>
      <c r="AE62" s="76"/>
      <c r="AF62" s="76"/>
      <c r="AG62" s="76"/>
      <c r="AH62" s="76"/>
      <c r="AI62" s="76"/>
      <c r="AJ62" s="94"/>
      <c r="AK62" s="94"/>
    </row>
    <row r="63" spans="4:37" x14ac:dyDescent="0.25">
      <c r="D63" s="76"/>
      <c r="E63" s="76"/>
      <c r="F63" s="76"/>
      <c r="G63" s="76"/>
      <c r="H63" s="76"/>
      <c r="I63" s="76"/>
      <c r="J63" s="76"/>
      <c r="K63" s="76"/>
      <c r="L63" s="76"/>
      <c r="M63" s="94"/>
      <c r="N63" s="76"/>
      <c r="O63" s="76"/>
      <c r="P63" s="76"/>
      <c r="Q63" s="94"/>
      <c r="R63" s="76"/>
      <c r="S63" s="76"/>
      <c r="T63" s="76"/>
      <c r="U63" s="94"/>
      <c r="V63" s="76"/>
      <c r="W63" s="76"/>
      <c r="X63" s="76"/>
      <c r="Y63" s="94"/>
      <c r="Z63" s="76"/>
      <c r="AA63" s="76"/>
      <c r="AB63" s="76"/>
      <c r="AC63" s="94"/>
      <c r="AD63" s="76"/>
      <c r="AE63" s="76"/>
      <c r="AF63" s="76"/>
      <c r="AG63" s="76"/>
      <c r="AH63" s="76"/>
      <c r="AI63" s="76"/>
      <c r="AJ63" s="94"/>
      <c r="AK63" s="94"/>
    </row>
    <row r="64" spans="4:37" x14ac:dyDescent="0.25">
      <c r="D64" s="76"/>
      <c r="E64" s="76"/>
      <c r="F64" s="76"/>
      <c r="G64" s="76"/>
      <c r="H64" s="76"/>
      <c r="I64" s="76"/>
      <c r="J64" s="76"/>
      <c r="K64" s="76"/>
      <c r="L64" s="76"/>
      <c r="M64" s="94"/>
      <c r="N64" s="76"/>
      <c r="O64" s="76"/>
      <c r="P64" s="76"/>
      <c r="Q64" s="94"/>
      <c r="R64" s="76"/>
      <c r="S64" s="76"/>
      <c r="T64" s="76"/>
      <c r="U64" s="94"/>
      <c r="V64" s="76"/>
      <c r="W64" s="76"/>
      <c r="X64" s="76"/>
      <c r="Y64" s="94"/>
      <c r="Z64" s="76"/>
      <c r="AA64" s="76"/>
      <c r="AB64" s="76"/>
      <c r="AC64" s="94"/>
      <c r="AD64" s="76"/>
      <c r="AE64" s="76"/>
      <c r="AF64" s="76"/>
      <c r="AG64" s="76"/>
      <c r="AH64" s="76"/>
      <c r="AI64" s="76"/>
      <c r="AJ64" s="94"/>
      <c r="AK64" s="94"/>
    </row>
    <row r="65" spans="4:37" x14ac:dyDescent="0.25">
      <c r="D65" s="76"/>
      <c r="E65" s="76"/>
      <c r="F65" s="76"/>
      <c r="G65" s="76"/>
      <c r="H65" s="76"/>
      <c r="I65" s="76"/>
      <c r="J65" s="76"/>
      <c r="K65" s="76"/>
      <c r="L65" s="76"/>
      <c r="M65" s="94"/>
      <c r="N65" s="76"/>
      <c r="O65" s="76"/>
      <c r="P65" s="76"/>
      <c r="Q65" s="94"/>
      <c r="R65" s="76"/>
      <c r="S65" s="76"/>
      <c r="T65" s="76"/>
      <c r="U65" s="94"/>
      <c r="V65" s="76"/>
      <c r="W65" s="76"/>
      <c r="X65" s="76"/>
      <c r="Y65" s="94"/>
      <c r="Z65" s="76"/>
      <c r="AA65" s="76"/>
      <c r="AB65" s="76"/>
      <c r="AC65" s="94"/>
      <c r="AD65" s="76"/>
      <c r="AE65" s="76"/>
      <c r="AF65" s="76"/>
      <c r="AG65" s="76"/>
      <c r="AH65" s="76"/>
      <c r="AI65" s="76"/>
      <c r="AJ65" s="94"/>
      <c r="AK65" s="94"/>
    </row>
    <row r="66" spans="4:37" x14ac:dyDescent="0.25">
      <c r="D66" s="76"/>
      <c r="E66" s="76"/>
      <c r="F66" s="76"/>
      <c r="G66" s="76"/>
      <c r="H66" s="76"/>
      <c r="I66" s="76"/>
      <c r="J66" s="76"/>
      <c r="K66" s="76"/>
      <c r="L66" s="76"/>
      <c r="M66" s="94"/>
      <c r="N66" s="76"/>
      <c r="O66" s="76"/>
      <c r="P66" s="76"/>
      <c r="Q66" s="94"/>
      <c r="R66" s="76"/>
      <c r="S66" s="76"/>
      <c r="T66" s="76"/>
      <c r="U66" s="94"/>
      <c r="V66" s="76"/>
      <c r="W66" s="76"/>
      <c r="X66" s="76"/>
      <c r="Y66" s="94"/>
      <c r="Z66" s="76"/>
      <c r="AA66" s="76"/>
      <c r="AB66" s="76"/>
      <c r="AC66" s="94"/>
      <c r="AD66" s="76"/>
      <c r="AE66" s="76"/>
      <c r="AF66" s="76"/>
      <c r="AG66" s="76"/>
      <c r="AH66" s="76"/>
      <c r="AI66" s="76"/>
      <c r="AJ66" s="94"/>
      <c r="AK66" s="94"/>
    </row>
    <row r="67" spans="4:37" x14ac:dyDescent="0.25">
      <c r="D67" s="76"/>
      <c r="E67" s="76"/>
      <c r="F67" s="76"/>
      <c r="G67" s="76"/>
      <c r="H67" s="76"/>
      <c r="I67" s="76"/>
      <c r="J67" s="76"/>
      <c r="K67" s="76"/>
      <c r="L67" s="76"/>
      <c r="M67" s="94"/>
      <c r="N67" s="76"/>
      <c r="O67" s="76"/>
      <c r="P67" s="76"/>
      <c r="Q67" s="94"/>
      <c r="R67" s="76"/>
      <c r="S67" s="76"/>
      <c r="T67" s="76"/>
      <c r="U67" s="94"/>
      <c r="V67" s="76"/>
      <c r="W67" s="76"/>
      <c r="X67" s="76"/>
      <c r="Y67" s="94"/>
      <c r="Z67" s="76"/>
      <c r="AA67" s="76"/>
      <c r="AB67" s="76"/>
      <c r="AC67" s="94"/>
      <c r="AD67" s="76"/>
      <c r="AE67" s="76"/>
      <c r="AF67" s="76"/>
      <c r="AG67" s="76"/>
      <c r="AH67" s="76"/>
      <c r="AI67" s="76"/>
      <c r="AJ67" s="94"/>
      <c r="AK67" s="94"/>
    </row>
    <row r="68" spans="4:37" x14ac:dyDescent="0.25">
      <c r="D68" s="76"/>
      <c r="E68" s="76"/>
      <c r="F68" s="76"/>
      <c r="G68" s="76"/>
      <c r="H68" s="76"/>
      <c r="I68" s="76"/>
      <c r="J68" s="76"/>
      <c r="K68" s="76"/>
      <c r="L68" s="76"/>
      <c r="M68" s="94"/>
      <c r="N68" s="76"/>
      <c r="O68" s="76"/>
      <c r="P68" s="76"/>
      <c r="Q68" s="94"/>
      <c r="R68" s="76"/>
      <c r="S68" s="76"/>
      <c r="T68" s="76"/>
      <c r="U68" s="94"/>
      <c r="V68" s="76"/>
      <c r="W68" s="76"/>
      <c r="X68" s="76"/>
      <c r="Y68" s="94"/>
      <c r="Z68" s="76"/>
      <c r="AA68" s="76"/>
      <c r="AB68" s="76"/>
      <c r="AC68" s="94"/>
      <c r="AD68" s="76"/>
      <c r="AE68" s="76"/>
      <c r="AF68" s="76"/>
      <c r="AG68" s="76"/>
      <c r="AH68" s="76"/>
      <c r="AI68" s="76"/>
      <c r="AJ68" s="94"/>
      <c r="AK68" s="94"/>
    </row>
    <row r="69" spans="4:37" x14ac:dyDescent="0.25">
      <c r="D69" s="76"/>
      <c r="E69" s="76"/>
      <c r="F69" s="76"/>
      <c r="G69" s="76"/>
      <c r="H69" s="76"/>
      <c r="I69" s="76"/>
      <c r="J69" s="76"/>
      <c r="K69" s="76"/>
      <c r="L69" s="76"/>
      <c r="M69" s="94"/>
      <c r="N69" s="76"/>
      <c r="O69" s="76"/>
      <c r="P69" s="76"/>
      <c r="Q69" s="94"/>
      <c r="R69" s="76"/>
      <c r="S69" s="76"/>
      <c r="T69" s="76"/>
      <c r="U69" s="94"/>
      <c r="V69" s="76"/>
      <c r="W69" s="76"/>
      <c r="X69" s="76"/>
      <c r="Y69" s="94"/>
      <c r="Z69" s="76"/>
      <c r="AA69" s="76"/>
      <c r="AB69" s="76"/>
      <c r="AC69" s="94"/>
      <c r="AD69" s="76"/>
      <c r="AE69" s="76"/>
      <c r="AF69" s="76"/>
      <c r="AG69" s="76"/>
      <c r="AH69" s="76"/>
      <c r="AI69" s="76"/>
      <c r="AJ69" s="94"/>
      <c r="AK69" s="94"/>
    </row>
    <row r="70" spans="4:37" x14ac:dyDescent="0.25">
      <c r="D70" s="76"/>
      <c r="E70" s="76"/>
      <c r="F70" s="76"/>
      <c r="G70" s="76"/>
      <c r="H70" s="76"/>
      <c r="I70" s="76"/>
      <c r="J70" s="76"/>
      <c r="K70" s="76"/>
      <c r="L70" s="76"/>
      <c r="M70" s="94"/>
      <c r="N70" s="76"/>
      <c r="O70" s="76"/>
      <c r="P70" s="76"/>
      <c r="Q70" s="94"/>
      <c r="R70" s="76"/>
      <c r="S70" s="76"/>
      <c r="T70" s="76"/>
      <c r="U70" s="94"/>
      <c r="V70" s="76"/>
      <c r="W70" s="76"/>
      <c r="X70" s="76"/>
      <c r="Y70" s="94"/>
      <c r="Z70" s="76"/>
      <c r="AA70" s="76"/>
      <c r="AB70" s="76"/>
      <c r="AC70" s="94"/>
      <c r="AD70" s="76"/>
      <c r="AE70" s="76"/>
      <c r="AF70" s="76"/>
      <c r="AG70" s="76"/>
      <c r="AH70" s="76"/>
      <c r="AI70" s="76"/>
      <c r="AJ70" s="94"/>
      <c r="AK70" s="94"/>
    </row>
    <row r="71" spans="4:37" x14ac:dyDescent="0.25">
      <c r="D71" s="76"/>
      <c r="E71" s="76"/>
      <c r="F71" s="76"/>
      <c r="G71" s="76"/>
      <c r="H71" s="76"/>
      <c r="I71" s="76"/>
      <c r="J71" s="76"/>
      <c r="K71" s="76"/>
      <c r="L71" s="76"/>
      <c r="M71" s="94"/>
      <c r="N71" s="76"/>
      <c r="O71" s="76"/>
      <c r="P71" s="76"/>
      <c r="Q71" s="94"/>
      <c r="R71" s="76"/>
      <c r="S71" s="76"/>
      <c r="T71" s="76"/>
      <c r="U71" s="94"/>
      <c r="V71" s="76"/>
      <c r="W71" s="76"/>
      <c r="X71" s="76"/>
      <c r="Y71" s="94"/>
      <c r="Z71" s="76"/>
      <c r="AA71" s="76"/>
      <c r="AB71" s="76"/>
      <c r="AC71" s="94"/>
      <c r="AD71" s="76"/>
      <c r="AE71" s="76"/>
      <c r="AF71" s="76"/>
      <c r="AG71" s="76"/>
      <c r="AH71" s="76"/>
      <c r="AI71" s="76"/>
      <c r="AJ71" s="94"/>
      <c r="AK71" s="94"/>
    </row>
    <row r="72" spans="4:37" x14ac:dyDescent="0.25">
      <c r="D72" s="76"/>
      <c r="E72" s="76"/>
      <c r="F72" s="76"/>
      <c r="G72" s="76"/>
      <c r="H72" s="76"/>
      <c r="I72" s="76"/>
      <c r="J72" s="76"/>
      <c r="K72" s="76"/>
      <c r="L72" s="76"/>
      <c r="M72" s="94"/>
      <c r="N72" s="76"/>
      <c r="O72" s="76"/>
      <c r="P72" s="76"/>
      <c r="Q72" s="94"/>
      <c r="R72" s="76"/>
      <c r="S72" s="76"/>
      <c r="T72" s="76"/>
      <c r="U72" s="94"/>
      <c r="V72" s="76"/>
      <c r="W72" s="76"/>
      <c r="X72" s="76"/>
      <c r="Y72" s="94"/>
      <c r="Z72" s="76"/>
      <c r="AA72" s="76"/>
      <c r="AB72" s="76"/>
      <c r="AC72" s="94"/>
      <c r="AD72" s="76"/>
      <c r="AE72" s="76"/>
      <c r="AF72" s="76"/>
      <c r="AG72" s="76"/>
      <c r="AH72" s="76"/>
      <c r="AI72" s="76"/>
      <c r="AJ72" s="94"/>
      <c r="AK72" s="94"/>
    </row>
    <row r="73" spans="4:37" x14ac:dyDescent="0.25">
      <c r="D73" s="76"/>
      <c r="E73" s="76"/>
      <c r="F73" s="76"/>
      <c r="G73" s="76"/>
      <c r="H73" s="76"/>
      <c r="I73" s="76"/>
      <c r="J73" s="76"/>
      <c r="K73" s="76"/>
      <c r="L73" s="76"/>
      <c r="M73" s="94"/>
      <c r="N73" s="76"/>
      <c r="O73" s="76"/>
      <c r="P73" s="76"/>
      <c r="Q73" s="94"/>
      <c r="R73" s="76"/>
      <c r="S73" s="76"/>
      <c r="T73" s="76"/>
      <c r="U73" s="94"/>
      <c r="V73" s="76"/>
      <c r="W73" s="76"/>
      <c r="X73" s="76"/>
      <c r="Y73" s="94"/>
      <c r="Z73" s="76"/>
      <c r="AA73" s="76"/>
      <c r="AB73" s="76"/>
      <c r="AC73" s="94"/>
      <c r="AD73" s="76"/>
      <c r="AE73" s="76"/>
      <c r="AF73" s="76"/>
      <c r="AG73" s="76"/>
      <c r="AH73" s="76"/>
      <c r="AI73" s="76"/>
      <c r="AJ73" s="94"/>
      <c r="AK73" s="94"/>
    </row>
    <row r="74" spans="4:37" x14ac:dyDescent="0.25">
      <c r="D74" s="76"/>
      <c r="E74" s="76"/>
      <c r="F74" s="76"/>
      <c r="G74" s="76"/>
      <c r="H74" s="76"/>
      <c r="I74" s="76"/>
      <c r="J74" s="76"/>
      <c r="K74" s="76"/>
      <c r="L74" s="76"/>
      <c r="M74" s="94"/>
      <c r="N74" s="76"/>
      <c r="O74" s="76"/>
      <c r="P74" s="76"/>
      <c r="Q74" s="94"/>
      <c r="R74" s="76"/>
      <c r="S74" s="76"/>
      <c r="T74" s="76"/>
      <c r="U74" s="94"/>
      <c r="V74" s="76"/>
      <c r="W74" s="76"/>
      <c r="X74" s="76"/>
      <c r="Y74" s="94"/>
      <c r="Z74" s="76"/>
      <c r="AA74" s="76"/>
      <c r="AB74" s="76"/>
      <c r="AC74" s="94"/>
      <c r="AD74" s="76"/>
      <c r="AE74" s="76"/>
      <c r="AF74" s="76"/>
      <c r="AG74" s="76"/>
      <c r="AH74" s="76"/>
      <c r="AI74" s="76"/>
      <c r="AJ74" s="94"/>
      <c r="AK74" s="94"/>
    </row>
    <row r="75" spans="4:37" x14ac:dyDescent="0.25">
      <c r="D75" s="76"/>
      <c r="E75" s="76"/>
      <c r="F75" s="76"/>
      <c r="G75" s="76"/>
      <c r="H75" s="76"/>
      <c r="I75" s="76"/>
      <c r="J75" s="76"/>
      <c r="K75" s="76"/>
      <c r="L75" s="76"/>
      <c r="M75" s="94"/>
      <c r="N75" s="76"/>
      <c r="O75" s="76"/>
      <c r="P75" s="76"/>
      <c r="Q75" s="94"/>
      <c r="R75" s="76"/>
      <c r="S75" s="76"/>
      <c r="T75" s="76"/>
      <c r="U75" s="94"/>
      <c r="V75" s="76"/>
      <c r="W75" s="76"/>
      <c r="X75" s="76"/>
      <c r="Y75" s="94"/>
      <c r="Z75" s="76"/>
      <c r="AA75" s="76"/>
      <c r="AB75" s="76"/>
      <c r="AC75" s="94"/>
      <c r="AD75" s="76"/>
      <c r="AE75" s="76"/>
      <c r="AF75" s="76"/>
      <c r="AG75" s="76"/>
      <c r="AH75" s="76"/>
      <c r="AI75" s="76"/>
      <c r="AJ75" s="94"/>
      <c r="AK75" s="94"/>
    </row>
    <row r="76" spans="4:37" x14ac:dyDescent="0.25">
      <c r="D76" s="76"/>
      <c r="E76" s="76"/>
      <c r="F76" s="76"/>
      <c r="G76" s="76"/>
      <c r="H76" s="76"/>
      <c r="I76" s="76"/>
      <c r="J76" s="76"/>
      <c r="K76" s="76"/>
      <c r="L76" s="76"/>
      <c r="M76" s="94"/>
      <c r="N76" s="76"/>
      <c r="O76" s="76"/>
      <c r="P76" s="76"/>
      <c r="Q76" s="94"/>
      <c r="R76" s="76"/>
      <c r="S76" s="76"/>
      <c r="T76" s="76"/>
      <c r="U76" s="94"/>
      <c r="V76" s="76"/>
      <c r="W76" s="76"/>
      <c r="X76" s="76"/>
      <c r="Y76" s="94"/>
      <c r="Z76" s="76"/>
      <c r="AA76" s="76"/>
      <c r="AB76" s="76"/>
      <c r="AC76" s="94"/>
      <c r="AD76" s="76"/>
      <c r="AE76" s="76"/>
      <c r="AF76" s="76"/>
      <c r="AG76" s="76"/>
      <c r="AH76" s="76"/>
      <c r="AI76" s="76"/>
      <c r="AJ76" s="94"/>
      <c r="AK76" s="94"/>
    </row>
    <row r="77" spans="4:37" x14ac:dyDescent="0.25">
      <c r="D77" s="76"/>
      <c r="E77" s="76"/>
      <c r="F77" s="76"/>
      <c r="G77" s="76"/>
      <c r="H77" s="76"/>
      <c r="I77" s="76"/>
      <c r="J77" s="76"/>
      <c r="K77" s="76"/>
      <c r="L77" s="76"/>
      <c r="M77" s="94"/>
      <c r="N77" s="76"/>
      <c r="O77" s="76"/>
      <c r="P77" s="76"/>
      <c r="Q77" s="94"/>
      <c r="R77" s="76"/>
      <c r="S77" s="76"/>
      <c r="T77" s="76"/>
      <c r="U77" s="94"/>
      <c r="V77" s="76"/>
      <c r="W77" s="76"/>
      <c r="X77" s="76"/>
      <c r="Y77" s="94"/>
      <c r="Z77" s="76"/>
      <c r="AA77" s="76"/>
      <c r="AB77" s="76"/>
      <c r="AC77" s="94"/>
      <c r="AD77" s="76"/>
      <c r="AE77" s="76"/>
      <c r="AF77" s="76"/>
      <c r="AG77" s="76"/>
      <c r="AH77" s="76"/>
      <c r="AI77" s="76"/>
      <c r="AJ77" s="94"/>
      <c r="AK77" s="94"/>
    </row>
    <row r="78" spans="4:37" x14ac:dyDescent="0.25">
      <c r="D78" s="76"/>
      <c r="E78" s="76"/>
      <c r="F78" s="76"/>
      <c r="G78" s="76"/>
      <c r="H78" s="76"/>
      <c r="I78" s="76"/>
      <c r="J78" s="76"/>
      <c r="K78" s="76"/>
      <c r="L78" s="76"/>
      <c r="M78" s="94"/>
      <c r="N78" s="76"/>
      <c r="O78" s="76"/>
      <c r="P78" s="76"/>
      <c r="Q78" s="94"/>
      <c r="R78" s="76"/>
      <c r="S78" s="76"/>
      <c r="T78" s="76"/>
      <c r="U78" s="94"/>
      <c r="V78" s="76"/>
      <c r="W78" s="76"/>
      <c r="X78" s="76"/>
      <c r="Y78" s="94"/>
      <c r="Z78" s="76"/>
      <c r="AA78" s="76"/>
      <c r="AB78" s="76"/>
      <c r="AC78" s="94"/>
      <c r="AD78" s="76"/>
      <c r="AE78" s="76"/>
      <c r="AF78" s="76"/>
      <c r="AG78" s="76"/>
      <c r="AH78" s="76"/>
      <c r="AI78" s="76"/>
      <c r="AJ78" s="94"/>
      <c r="AK78" s="94"/>
    </row>
    <row r="79" spans="4:37" x14ac:dyDescent="0.25">
      <c r="D79" s="76"/>
      <c r="E79" s="76"/>
      <c r="F79" s="76"/>
      <c r="G79" s="76"/>
      <c r="H79" s="76"/>
      <c r="I79" s="76"/>
      <c r="J79" s="76"/>
      <c r="K79" s="76"/>
      <c r="L79" s="76"/>
      <c r="M79" s="94"/>
      <c r="N79" s="76"/>
      <c r="O79" s="76"/>
      <c r="P79" s="76"/>
      <c r="Q79" s="94"/>
      <c r="R79" s="76"/>
      <c r="S79" s="76"/>
      <c r="T79" s="76"/>
      <c r="U79" s="94"/>
      <c r="V79" s="76"/>
      <c r="W79" s="76"/>
      <c r="X79" s="76"/>
      <c r="Y79" s="94"/>
      <c r="Z79" s="76"/>
      <c r="AA79" s="76"/>
      <c r="AB79" s="76"/>
      <c r="AC79" s="94"/>
      <c r="AD79" s="76"/>
      <c r="AE79" s="76"/>
      <c r="AF79" s="76"/>
      <c r="AG79" s="76"/>
      <c r="AH79" s="76"/>
      <c r="AI79" s="76"/>
      <c r="AJ79" s="94"/>
      <c r="AK79" s="94"/>
    </row>
    <row r="80" spans="4:37" x14ac:dyDescent="0.25">
      <c r="D80" s="76"/>
      <c r="E80" s="76"/>
      <c r="F80" s="76"/>
      <c r="G80" s="76"/>
      <c r="H80" s="76"/>
      <c r="I80" s="76"/>
      <c r="J80" s="76"/>
      <c r="K80" s="76"/>
      <c r="L80" s="76"/>
      <c r="M80" s="94"/>
      <c r="N80" s="76"/>
      <c r="O80" s="76"/>
      <c r="P80" s="76"/>
      <c r="Q80" s="94"/>
      <c r="R80" s="76"/>
      <c r="S80" s="76"/>
      <c r="T80" s="76"/>
      <c r="U80" s="94"/>
      <c r="V80" s="76"/>
      <c r="W80" s="76"/>
      <c r="X80" s="76"/>
      <c r="Y80" s="94"/>
      <c r="Z80" s="76"/>
      <c r="AA80" s="76"/>
      <c r="AB80" s="76"/>
      <c r="AC80" s="94"/>
      <c r="AD80" s="76"/>
      <c r="AE80" s="76"/>
      <c r="AF80" s="76"/>
      <c r="AG80" s="76"/>
      <c r="AH80" s="76"/>
      <c r="AI80" s="76"/>
      <c r="AJ80" s="94"/>
      <c r="AK80" s="94"/>
    </row>
    <row r="81" spans="4:37" x14ac:dyDescent="0.25">
      <c r="D81" s="76"/>
      <c r="E81" s="76"/>
      <c r="F81" s="76"/>
      <c r="G81" s="76"/>
      <c r="H81" s="76"/>
      <c r="I81" s="76"/>
      <c r="J81" s="76"/>
      <c r="K81" s="76"/>
      <c r="L81" s="76"/>
      <c r="M81" s="94"/>
      <c r="N81" s="76"/>
      <c r="O81" s="76"/>
      <c r="P81" s="76"/>
      <c r="Q81" s="94"/>
      <c r="R81" s="76"/>
      <c r="S81" s="76"/>
      <c r="T81" s="76"/>
      <c r="U81" s="94"/>
      <c r="V81" s="76"/>
      <c r="W81" s="76"/>
      <c r="X81" s="76"/>
      <c r="Y81" s="94"/>
      <c r="Z81" s="76"/>
      <c r="AA81" s="76"/>
      <c r="AB81" s="76"/>
      <c r="AC81" s="94"/>
      <c r="AD81" s="76"/>
      <c r="AE81" s="76"/>
      <c r="AF81" s="76"/>
      <c r="AG81" s="76"/>
      <c r="AH81" s="76"/>
      <c r="AI81" s="76"/>
      <c r="AJ81" s="94"/>
      <c r="AK81" s="94"/>
    </row>
  </sheetData>
  <mergeCells count="10">
    <mergeCell ref="V4:Y4"/>
    <mergeCell ref="Z4:AC4"/>
    <mergeCell ref="AD4:AJ4"/>
    <mergeCell ref="B2:AK2"/>
    <mergeCell ref="B3:AK3"/>
    <mergeCell ref="D4:F4"/>
    <mergeCell ref="G4:I4"/>
    <mergeCell ref="J4:M4"/>
    <mergeCell ref="N4:Q4"/>
    <mergeCell ref="R4:U4"/>
  </mergeCells>
  <printOptions horizontalCentered="1"/>
  <pageMargins left="0.05" right="0.05" top="0.59055118110236204" bottom="0.59055118110236204" header="0.31496062992126" footer="0.31496062992126"/>
  <pageSetup paperSize="9" scale="40" orientation="landscape" r:id="rId1"/>
  <rowBreaks count="1" manualBreakCount="1">
    <brk id="37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K81"/>
  <sheetViews>
    <sheetView showGridLines="0" workbookViewId="0">
      <selection activeCell="AJ9" sqref="AJ9:AK81"/>
    </sheetView>
  </sheetViews>
  <sheetFormatPr defaultRowHeight="12.5" x14ac:dyDescent="0.25"/>
  <cols>
    <col min="1" max="1" width="4.1796875" bestFit="1" customWidth="1"/>
    <col min="2" max="2" width="24" bestFit="1" customWidth="1"/>
    <col min="3" max="3" width="7.1796875" bestFit="1" customWidth="1"/>
    <col min="4" max="6" width="12.54296875" bestFit="1" customWidth="1"/>
    <col min="7" max="9" width="12.54296875" hidden="1" customWidth="1"/>
    <col min="10" max="12" width="12.54296875" bestFit="1" customWidth="1"/>
    <col min="13" max="13" width="14.1796875" bestFit="1" customWidth="1"/>
    <col min="14" max="16" width="12.54296875" bestFit="1" customWidth="1"/>
    <col min="17" max="17" width="14.1796875" bestFit="1" customWidth="1"/>
    <col min="18" max="25" width="12.54296875" hidden="1" customWidth="1"/>
    <col min="26" max="28" width="12.54296875" bestFit="1" customWidth="1"/>
    <col min="29" max="29" width="14.1796875" bestFit="1" customWidth="1"/>
    <col min="30" max="35" width="12.54296875" hidden="1" customWidth="1"/>
    <col min="36" max="36" width="14.1796875" hidden="1" customWidth="1"/>
    <col min="37" max="37" width="12.54296875" bestFit="1" customWidth="1"/>
  </cols>
  <sheetData>
    <row r="1" spans="1:37" ht="14.5" customHeight="1" x14ac:dyDescent="0.3">
      <c r="A1" s="1"/>
    </row>
    <row r="2" spans="1:37" ht="15.65" customHeight="1" x14ac:dyDescent="0.35">
      <c r="A2" s="2" t="s">
        <v>0</v>
      </c>
      <c r="B2" s="128" t="s">
        <v>42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9"/>
      <c r="AA2" s="129"/>
      <c r="AB2" s="129"/>
      <c r="AC2" s="129"/>
      <c r="AD2" s="129"/>
      <c r="AE2" s="129"/>
      <c r="AF2" s="129"/>
      <c r="AG2" s="129"/>
      <c r="AH2" s="129"/>
      <c r="AI2" s="129"/>
      <c r="AJ2" s="129"/>
      <c r="AK2" s="129"/>
    </row>
    <row r="3" spans="1:37" ht="14" x14ac:dyDescent="0.3">
      <c r="A3" s="1" t="s">
        <v>0</v>
      </c>
      <c r="B3" s="130" t="s">
        <v>2</v>
      </c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30"/>
      <c r="W3" s="130"/>
      <c r="X3" s="130"/>
      <c r="Y3" s="130"/>
      <c r="Z3" s="130"/>
      <c r="AA3" s="130"/>
      <c r="AB3" s="130"/>
      <c r="AC3" s="130"/>
      <c r="AD3" s="130"/>
      <c r="AE3" s="130"/>
      <c r="AF3" s="130"/>
      <c r="AG3" s="130"/>
      <c r="AH3" s="130"/>
      <c r="AI3" s="130"/>
      <c r="AJ3" s="130"/>
      <c r="AK3" s="130"/>
    </row>
    <row r="4" spans="1:37" ht="14.5" customHeight="1" x14ac:dyDescent="0.3">
      <c r="A4" s="3" t="s">
        <v>0</v>
      </c>
      <c r="B4" s="4" t="s">
        <v>0</v>
      </c>
      <c r="C4" s="5" t="s">
        <v>0</v>
      </c>
      <c r="D4" s="120" t="s">
        <v>3</v>
      </c>
      <c r="E4" s="120"/>
      <c r="F4" s="120"/>
      <c r="G4" s="120" t="s">
        <v>4</v>
      </c>
      <c r="H4" s="120"/>
      <c r="I4" s="120"/>
      <c r="J4" s="121" t="s">
        <v>5</v>
      </c>
      <c r="K4" s="122"/>
      <c r="L4" s="122"/>
      <c r="M4" s="123"/>
      <c r="N4" s="121" t="s">
        <v>6</v>
      </c>
      <c r="O4" s="124"/>
      <c r="P4" s="124"/>
      <c r="Q4" s="125"/>
      <c r="R4" s="121" t="s">
        <v>7</v>
      </c>
      <c r="S4" s="124"/>
      <c r="T4" s="124"/>
      <c r="U4" s="125"/>
      <c r="V4" s="121" t="s">
        <v>8</v>
      </c>
      <c r="W4" s="126"/>
      <c r="X4" s="126"/>
      <c r="Y4" s="127"/>
      <c r="Z4" s="121" t="s">
        <v>9</v>
      </c>
      <c r="AA4" s="122"/>
      <c r="AB4" s="122"/>
      <c r="AC4" s="123"/>
      <c r="AD4" s="121" t="s">
        <v>10</v>
      </c>
      <c r="AE4" s="122"/>
      <c r="AF4" s="122"/>
      <c r="AG4" s="122"/>
      <c r="AH4" s="122"/>
      <c r="AI4" s="122"/>
      <c r="AJ4" s="123"/>
      <c r="AK4" s="6"/>
    </row>
    <row r="5" spans="1:37" ht="43.15" customHeight="1" x14ac:dyDescent="0.3">
      <c r="A5" s="8" t="s">
        <v>0</v>
      </c>
      <c r="B5" s="9" t="s">
        <v>11</v>
      </c>
      <c r="C5" s="10" t="s">
        <v>12</v>
      </c>
      <c r="D5" s="11" t="s">
        <v>13</v>
      </c>
      <c r="E5" s="12" t="s">
        <v>14</v>
      </c>
      <c r="F5" s="13" t="s">
        <v>15</v>
      </c>
      <c r="G5" s="11" t="s">
        <v>13</v>
      </c>
      <c r="H5" s="12" t="s">
        <v>14</v>
      </c>
      <c r="I5" s="13" t="s">
        <v>15</v>
      </c>
      <c r="J5" s="11" t="s">
        <v>13</v>
      </c>
      <c r="K5" s="12" t="s">
        <v>14</v>
      </c>
      <c r="L5" s="12" t="s">
        <v>15</v>
      </c>
      <c r="M5" s="13" t="s">
        <v>16</v>
      </c>
      <c r="N5" s="11" t="s">
        <v>13</v>
      </c>
      <c r="O5" s="12" t="s">
        <v>14</v>
      </c>
      <c r="P5" s="14" t="s">
        <v>15</v>
      </c>
      <c r="Q5" s="15" t="s">
        <v>17</v>
      </c>
      <c r="R5" s="12" t="s">
        <v>13</v>
      </c>
      <c r="S5" s="12" t="s">
        <v>14</v>
      </c>
      <c r="T5" s="14" t="s">
        <v>15</v>
      </c>
      <c r="U5" s="15" t="s">
        <v>18</v>
      </c>
      <c r="V5" s="12" t="s">
        <v>13</v>
      </c>
      <c r="W5" s="12" t="s">
        <v>14</v>
      </c>
      <c r="X5" s="14" t="s">
        <v>15</v>
      </c>
      <c r="Y5" s="15" t="s">
        <v>19</v>
      </c>
      <c r="Z5" s="11" t="s">
        <v>13</v>
      </c>
      <c r="AA5" s="12" t="s">
        <v>14</v>
      </c>
      <c r="AB5" s="12" t="s">
        <v>15</v>
      </c>
      <c r="AC5" s="13" t="s">
        <v>20</v>
      </c>
      <c r="AD5" s="11" t="s">
        <v>13</v>
      </c>
      <c r="AE5" s="12" t="s">
        <v>14</v>
      </c>
      <c r="AF5" s="12" t="s">
        <v>15</v>
      </c>
      <c r="AG5" s="12" t="s">
        <v>0</v>
      </c>
      <c r="AH5" s="12" t="s">
        <v>0</v>
      </c>
      <c r="AI5" s="12" t="s">
        <v>0</v>
      </c>
      <c r="AJ5" s="16" t="s">
        <v>20</v>
      </c>
      <c r="AK5" s="17" t="s">
        <v>21</v>
      </c>
    </row>
    <row r="6" spans="1:37" ht="14.5" customHeight="1" x14ac:dyDescent="0.25">
      <c r="A6" s="46"/>
      <c r="B6" s="47"/>
      <c r="C6" s="48"/>
      <c r="D6" s="49"/>
      <c r="E6" s="50"/>
      <c r="F6" s="51"/>
      <c r="G6" s="49"/>
      <c r="H6" s="50"/>
      <c r="I6" s="51"/>
      <c r="J6" s="49"/>
      <c r="K6" s="50"/>
      <c r="L6" s="50"/>
      <c r="M6" s="51"/>
      <c r="N6" s="49"/>
      <c r="O6" s="50"/>
      <c r="P6" s="50"/>
      <c r="Q6" s="51"/>
      <c r="R6" s="49"/>
      <c r="S6" s="50"/>
      <c r="T6" s="50"/>
      <c r="U6" s="51"/>
      <c r="V6" s="49"/>
      <c r="W6" s="50"/>
      <c r="X6" s="50"/>
      <c r="Y6" s="51"/>
      <c r="Z6" s="49"/>
      <c r="AA6" s="50"/>
      <c r="AB6" s="50"/>
      <c r="AC6" s="51"/>
      <c r="AD6" s="49"/>
      <c r="AE6" s="50"/>
      <c r="AF6" s="50"/>
      <c r="AG6" s="50"/>
      <c r="AH6" s="50"/>
      <c r="AI6" s="51"/>
      <c r="AJ6" s="49"/>
      <c r="AK6" s="52"/>
    </row>
    <row r="7" spans="1:37" ht="14.5" customHeight="1" x14ac:dyDescent="0.3">
      <c r="A7" s="53" t="s">
        <v>0</v>
      </c>
      <c r="B7" s="54" t="s">
        <v>28</v>
      </c>
      <c r="C7" s="48"/>
      <c r="D7" s="49"/>
      <c r="E7" s="50"/>
      <c r="F7" s="51"/>
      <c r="G7" s="49"/>
      <c r="H7" s="50"/>
      <c r="I7" s="51"/>
      <c r="J7" s="49"/>
      <c r="K7" s="50"/>
      <c r="L7" s="50"/>
      <c r="M7" s="51"/>
      <c r="N7" s="49"/>
      <c r="O7" s="50"/>
      <c r="P7" s="50"/>
      <c r="Q7" s="51"/>
      <c r="R7" s="49"/>
      <c r="S7" s="50"/>
      <c r="T7" s="50"/>
      <c r="U7" s="51"/>
      <c r="V7" s="49"/>
      <c r="W7" s="50"/>
      <c r="X7" s="50"/>
      <c r="Y7" s="51"/>
      <c r="Z7" s="49"/>
      <c r="AA7" s="50"/>
      <c r="AB7" s="50"/>
      <c r="AC7" s="51"/>
      <c r="AD7" s="49"/>
      <c r="AE7" s="50"/>
      <c r="AF7" s="50"/>
      <c r="AG7" s="50"/>
      <c r="AH7" s="50"/>
      <c r="AI7" s="51"/>
      <c r="AJ7" s="49"/>
      <c r="AK7" s="52"/>
    </row>
    <row r="8" spans="1:37" ht="14.5" customHeight="1" x14ac:dyDescent="0.25">
      <c r="A8" s="46"/>
      <c r="B8" s="47"/>
      <c r="C8" s="48"/>
      <c r="D8" s="49"/>
      <c r="E8" s="50"/>
      <c r="F8" s="51"/>
      <c r="G8" s="49"/>
      <c r="H8" s="50"/>
      <c r="I8" s="51"/>
      <c r="J8" s="49"/>
      <c r="K8" s="50"/>
      <c r="L8" s="50"/>
      <c r="M8" s="51"/>
      <c r="N8" s="49"/>
      <c r="O8" s="50"/>
      <c r="P8" s="50"/>
      <c r="Q8" s="51"/>
      <c r="R8" s="49"/>
      <c r="S8" s="50"/>
      <c r="T8" s="50"/>
      <c r="U8" s="51"/>
      <c r="V8" s="49"/>
      <c r="W8" s="50"/>
      <c r="X8" s="50"/>
      <c r="Y8" s="51"/>
      <c r="Z8" s="49"/>
      <c r="AA8" s="50"/>
      <c r="AB8" s="50"/>
      <c r="AC8" s="51"/>
      <c r="AD8" s="49"/>
      <c r="AE8" s="50"/>
      <c r="AF8" s="50"/>
      <c r="AG8" s="50"/>
      <c r="AH8" s="50"/>
      <c r="AI8" s="51"/>
      <c r="AJ8" s="49"/>
      <c r="AK8" s="52"/>
    </row>
    <row r="9" spans="1:37" ht="13" x14ac:dyDescent="0.3">
      <c r="A9" s="55" t="s">
        <v>99</v>
      </c>
      <c r="B9" s="56" t="s">
        <v>48</v>
      </c>
      <c r="C9" s="57" t="s">
        <v>49</v>
      </c>
      <c r="D9" s="77">
        <v>65495404835</v>
      </c>
      <c r="E9" s="78">
        <v>3197115099</v>
      </c>
      <c r="F9" s="79">
        <f>$D9       +$E9</f>
        <v>68692519934</v>
      </c>
      <c r="G9" s="77">
        <v>65495404835</v>
      </c>
      <c r="H9" s="78">
        <v>3197115099</v>
      </c>
      <c r="I9" s="79">
        <f>$G9       +$H9</f>
        <v>68692519934</v>
      </c>
      <c r="J9" s="77">
        <v>18177798348</v>
      </c>
      <c r="K9" s="78">
        <v>137679154</v>
      </c>
      <c r="L9" s="78">
        <f>$J9       +$K9</f>
        <v>18315477502</v>
      </c>
      <c r="M9" s="95">
        <f>IF(($F9       =0),0,($L9       /$F9       ))</f>
        <v>0.26662986770026154</v>
      </c>
      <c r="N9" s="77">
        <v>16364837326</v>
      </c>
      <c r="O9" s="78">
        <v>1217581037</v>
      </c>
      <c r="P9" s="78">
        <f>$N9       +$O9</f>
        <v>17582418363</v>
      </c>
      <c r="Q9" s="95">
        <f>IF(($F9       =0),0,($P9       /$F9       ))</f>
        <v>0.25595826707031921</v>
      </c>
      <c r="R9" s="77">
        <v>0</v>
      </c>
      <c r="S9" s="78">
        <v>0</v>
      </c>
      <c r="T9" s="78">
        <f>$R9       +$S9</f>
        <v>0</v>
      </c>
      <c r="U9" s="95">
        <f>IF(($I9       =0),0,($T9       /$I9       ))</f>
        <v>0</v>
      </c>
      <c r="V9" s="77">
        <v>0</v>
      </c>
      <c r="W9" s="78">
        <v>0</v>
      </c>
      <c r="X9" s="78">
        <f>$V9       +$W9</f>
        <v>0</v>
      </c>
      <c r="Y9" s="95">
        <f>IF(($I9       =0),0,($X9       /$I9       ))</f>
        <v>0</v>
      </c>
      <c r="Z9" s="77">
        <f>$J9       +$N9</f>
        <v>34542635674</v>
      </c>
      <c r="AA9" s="78">
        <f>$K9       +$O9</f>
        <v>1355260191</v>
      </c>
      <c r="AB9" s="78">
        <f>$Z9       +$AA9</f>
        <v>35897895865</v>
      </c>
      <c r="AC9" s="95">
        <f>IF(($F9       =0),0,($AB9       /$F9       ))</f>
        <v>0.52258813477058075</v>
      </c>
      <c r="AD9" s="77">
        <v>14044238913</v>
      </c>
      <c r="AE9" s="78">
        <v>334597436</v>
      </c>
      <c r="AF9" s="78">
        <f>$AD9       +$AE9</f>
        <v>14378836349</v>
      </c>
      <c r="AG9" s="78">
        <v>63583292870</v>
      </c>
      <c r="AH9" s="78">
        <v>63071804689</v>
      </c>
      <c r="AI9" s="79">
        <v>30784756670</v>
      </c>
      <c r="AJ9" s="114">
        <f>IF(($AG9       =0),0,($AI9       /$AG9       ))</f>
        <v>0.48416424001413944</v>
      </c>
      <c r="AK9" s="115">
        <f>IF(($AF9       =0),0,(($P9       /$AF9       )-1))</f>
        <v>0.22279841958301438</v>
      </c>
    </row>
    <row r="10" spans="1:37" ht="13" x14ac:dyDescent="0.3">
      <c r="A10" s="55" t="s">
        <v>99</v>
      </c>
      <c r="B10" s="56" t="s">
        <v>52</v>
      </c>
      <c r="C10" s="57" t="s">
        <v>53</v>
      </c>
      <c r="D10" s="77">
        <v>84820301496</v>
      </c>
      <c r="E10" s="78">
        <v>8700420163</v>
      </c>
      <c r="F10" s="79">
        <f t="shared" ref="F10:F23" si="0">$D10      +$E10</f>
        <v>93520721659</v>
      </c>
      <c r="G10" s="77">
        <v>84820301496</v>
      </c>
      <c r="H10" s="78">
        <v>8700420163</v>
      </c>
      <c r="I10" s="79">
        <f t="shared" ref="I10:I23" si="1">$G10      +$H10</f>
        <v>93520721659</v>
      </c>
      <c r="J10" s="77">
        <v>24573156673</v>
      </c>
      <c r="K10" s="78">
        <v>712504000</v>
      </c>
      <c r="L10" s="78">
        <f t="shared" ref="L10:L23" si="2">$J10      +$K10</f>
        <v>25285660673</v>
      </c>
      <c r="M10" s="95">
        <f t="shared" ref="M10:M23" si="3">IF(($F10      =0),0,($L10      /$F10      ))</f>
        <v>0.27037495246452287</v>
      </c>
      <c r="N10" s="77">
        <v>23993560323</v>
      </c>
      <c r="O10" s="78">
        <v>1508931000</v>
      </c>
      <c r="P10" s="78">
        <f t="shared" ref="P10:P23" si="4">$N10      +$O10</f>
        <v>25502491323</v>
      </c>
      <c r="Q10" s="95">
        <f t="shared" ref="Q10:Q23" si="5">IF(($F10      =0),0,($P10      /$F10      ))</f>
        <v>0.27269348301212298</v>
      </c>
      <c r="R10" s="77">
        <v>0</v>
      </c>
      <c r="S10" s="78">
        <v>0</v>
      </c>
      <c r="T10" s="78">
        <f t="shared" ref="T10:T23" si="6">$R10      +$S10</f>
        <v>0</v>
      </c>
      <c r="U10" s="95">
        <f t="shared" ref="U10:U23" si="7">IF(($I10      =0),0,($T10      /$I10      ))</f>
        <v>0</v>
      </c>
      <c r="V10" s="77">
        <v>0</v>
      </c>
      <c r="W10" s="78">
        <v>0</v>
      </c>
      <c r="X10" s="78">
        <f t="shared" ref="X10:X23" si="8">$V10      +$W10</f>
        <v>0</v>
      </c>
      <c r="Y10" s="95">
        <f t="shared" ref="Y10:Y23" si="9">IF(($I10      =0),0,($X10      /$I10      ))</f>
        <v>0</v>
      </c>
      <c r="Z10" s="77">
        <f t="shared" ref="Z10:Z23" si="10">$J10      +$N10</f>
        <v>48566716996</v>
      </c>
      <c r="AA10" s="78">
        <f t="shared" ref="AA10:AA23" si="11">$K10      +$O10</f>
        <v>2221435000</v>
      </c>
      <c r="AB10" s="78">
        <f t="shared" ref="AB10:AB23" si="12">$Z10      +$AA10</f>
        <v>50788151996</v>
      </c>
      <c r="AC10" s="95">
        <f t="shared" ref="AC10:AC23" si="13">IF(($F10      =0),0,($AB10      /$F10      ))</f>
        <v>0.54306843547664585</v>
      </c>
      <c r="AD10" s="77">
        <v>21432834578</v>
      </c>
      <c r="AE10" s="78">
        <v>1299509868</v>
      </c>
      <c r="AF10" s="78">
        <f t="shared" ref="AF10:AF23" si="14">$AD10      +$AE10</f>
        <v>22732344446</v>
      </c>
      <c r="AG10" s="78">
        <v>83783677404</v>
      </c>
      <c r="AH10" s="78">
        <v>85047422319</v>
      </c>
      <c r="AI10" s="79">
        <v>46719104362</v>
      </c>
      <c r="AJ10" s="114">
        <f t="shared" ref="AJ10:AJ23" si="15">IF(($AG10      =0),0,($AI10      /$AG10      ))</f>
        <v>0.55761582458028436</v>
      </c>
      <c r="AK10" s="115">
        <f t="shared" ref="AK10:AK23" si="16">IF(($AF10      =0),0,(($P10      /$AF10      )-1))</f>
        <v>0.12185926900678457</v>
      </c>
    </row>
    <row r="11" spans="1:37" ht="13" x14ac:dyDescent="0.3">
      <c r="A11" s="55" t="s">
        <v>99</v>
      </c>
      <c r="B11" s="56" t="s">
        <v>58</v>
      </c>
      <c r="C11" s="57" t="s">
        <v>59</v>
      </c>
      <c r="D11" s="77">
        <v>53380626144</v>
      </c>
      <c r="E11" s="78">
        <v>2459328252</v>
      </c>
      <c r="F11" s="79">
        <f t="shared" si="0"/>
        <v>55839954396</v>
      </c>
      <c r="G11" s="77">
        <v>53380626144</v>
      </c>
      <c r="H11" s="78">
        <v>2459328252</v>
      </c>
      <c r="I11" s="79">
        <f t="shared" si="1"/>
        <v>55839954396</v>
      </c>
      <c r="J11" s="77">
        <v>14478023180</v>
      </c>
      <c r="K11" s="78">
        <v>443827692</v>
      </c>
      <c r="L11" s="78">
        <f t="shared" si="2"/>
        <v>14921850872</v>
      </c>
      <c r="M11" s="95">
        <f t="shared" si="3"/>
        <v>0.26722534130631204</v>
      </c>
      <c r="N11" s="77">
        <v>13142658044</v>
      </c>
      <c r="O11" s="78">
        <v>685581791</v>
      </c>
      <c r="P11" s="78">
        <f t="shared" si="4"/>
        <v>13828239835</v>
      </c>
      <c r="Q11" s="95">
        <f t="shared" si="5"/>
        <v>0.24764060043699754</v>
      </c>
      <c r="R11" s="77">
        <v>0</v>
      </c>
      <c r="S11" s="78">
        <v>0</v>
      </c>
      <c r="T11" s="78">
        <f t="shared" si="6"/>
        <v>0</v>
      </c>
      <c r="U11" s="95">
        <f t="shared" si="7"/>
        <v>0</v>
      </c>
      <c r="V11" s="77">
        <v>0</v>
      </c>
      <c r="W11" s="78">
        <v>0</v>
      </c>
      <c r="X11" s="78">
        <f t="shared" si="8"/>
        <v>0</v>
      </c>
      <c r="Y11" s="95">
        <f t="shared" si="9"/>
        <v>0</v>
      </c>
      <c r="Z11" s="77">
        <f t="shared" si="10"/>
        <v>27620681224</v>
      </c>
      <c r="AA11" s="78">
        <f t="shared" si="11"/>
        <v>1129409483</v>
      </c>
      <c r="AB11" s="78">
        <f t="shared" si="12"/>
        <v>28750090707</v>
      </c>
      <c r="AC11" s="95">
        <f t="shared" si="13"/>
        <v>0.51486594174330957</v>
      </c>
      <c r="AD11" s="77">
        <v>14335444713</v>
      </c>
      <c r="AE11" s="78">
        <v>-19816564</v>
      </c>
      <c r="AF11" s="78">
        <f t="shared" si="14"/>
        <v>14315628149</v>
      </c>
      <c r="AG11" s="78">
        <v>50751811546</v>
      </c>
      <c r="AH11" s="78">
        <v>51463640291</v>
      </c>
      <c r="AI11" s="79">
        <v>26488415102</v>
      </c>
      <c r="AJ11" s="114">
        <f t="shared" si="15"/>
        <v>0.52192058362274718</v>
      </c>
      <c r="AK11" s="115">
        <f t="shared" si="16"/>
        <v>-3.4045890891210795E-2</v>
      </c>
    </row>
    <row r="12" spans="1:37" ht="14" x14ac:dyDescent="0.3">
      <c r="A12" s="58" t="s">
        <v>0</v>
      </c>
      <c r="B12" s="59" t="s">
        <v>100</v>
      </c>
      <c r="C12" s="60" t="s">
        <v>0</v>
      </c>
      <c r="D12" s="80">
        <f>SUM(D9:D11)</f>
        <v>203696332475</v>
      </c>
      <c r="E12" s="81">
        <f>SUM(E9:E11)</f>
        <v>14356863514</v>
      </c>
      <c r="F12" s="82">
        <f t="shared" si="0"/>
        <v>218053195989</v>
      </c>
      <c r="G12" s="80">
        <f>SUM(G9:G11)</f>
        <v>203696332475</v>
      </c>
      <c r="H12" s="81">
        <f>SUM(H9:H11)</f>
        <v>14356863514</v>
      </c>
      <c r="I12" s="82">
        <f t="shared" si="1"/>
        <v>218053195989</v>
      </c>
      <c r="J12" s="80">
        <f>SUM(J9:J11)</f>
        <v>57228978201</v>
      </c>
      <c r="K12" s="81">
        <f>SUM(K9:K11)</f>
        <v>1294010846</v>
      </c>
      <c r="L12" s="81">
        <f t="shared" si="2"/>
        <v>58522989047</v>
      </c>
      <c r="M12" s="96">
        <f t="shared" si="3"/>
        <v>0.26838858647113006</v>
      </c>
      <c r="N12" s="80">
        <f>SUM(N9:N11)</f>
        <v>53501055693</v>
      </c>
      <c r="O12" s="81">
        <f>SUM(O9:O11)</f>
        <v>3412093828</v>
      </c>
      <c r="P12" s="81">
        <f t="shared" si="4"/>
        <v>56913149521</v>
      </c>
      <c r="Q12" s="96">
        <f t="shared" si="5"/>
        <v>0.26100580302373128</v>
      </c>
      <c r="R12" s="80">
        <f>SUM(R9:R11)</f>
        <v>0</v>
      </c>
      <c r="S12" s="81">
        <f>SUM(S9:S11)</f>
        <v>0</v>
      </c>
      <c r="T12" s="81">
        <f t="shared" si="6"/>
        <v>0</v>
      </c>
      <c r="U12" s="96">
        <f t="shared" si="7"/>
        <v>0</v>
      </c>
      <c r="V12" s="80">
        <f>SUM(V9:V11)</f>
        <v>0</v>
      </c>
      <c r="W12" s="81">
        <f>SUM(W9:W11)</f>
        <v>0</v>
      </c>
      <c r="X12" s="81">
        <f t="shared" si="8"/>
        <v>0</v>
      </c>
      <c r="Y12" s="96">
        <f t="shared" si="9"/>
        <v>0</v>
      </c>
      <c r="Z12" s="80">
        <f t="shared" si="10"/>
        <v>110730033894</v>
      </c>
      <c r="AA12" s="81">
        <f t="shared" si="11"/>
        <v>4706104674</v>
      </c>
      <c r="AB12" s="81">
        <f t="shared" si="12"/>
        <v>115436138568</v>
      </c>
      <c r="AC12" s="96">
        <f t="shared" si="13"/>
        <v>0.52939438949486128</v>
      </c>
      <c r="AD12" s="80">
        <f>SUM(AD9:AD11)</f>
        <v>49812518204</v>
      </c>
      <c r="AE12" s="81">
        <f>SUM(AE9:AE11)</f>
        <v>1614290740</v>
      </c>
      <c r="AF12" s="81">
        <f t="shared" si="14"/>
        <v>51426808944</v>
      </c>
      <c r="AG12" s="81">
        <f>SUM(AG9:AG11)</f>
        <v>198118781820</v>
      </c>
      <c r="AH12" s="81">
        <f>SUM(AH9:AH11)</f>
        <v>199582867299</v>
      </c>
      <c r="AI12" s="82">
        <f>SUM(AI9:AI11)</f>
        <v>103992276134</v>
      </c>
      <c r="AJ12" s="116">
        <f t="shared" si="15"/>
        <v>0.52489862484861105</v>
      </c>
      <c r="AK12" s="117">
        <f t="shared" si="16"/>
        <v>0.10668250061897133</v>
      </c>
    </row>
    <row r="13" spans="1:37" ht="13" x14ac:dyDescent="0.3">
      <c r="A13" s="55" t="s">
        <v>101</v>
      </c>
      <c r="B13" s="56" t="s">
        <v>63</v>
      </c>
      <c r="C13" s="57" t="s">
        <v>64</v>
      </c>
      <c r="D13" s="77">
        <v>9498043242</v>
      </c>
      <c r="E13" s="78">
        <v>379715545</v>
      </c>
      <c r="F13" s="79">
        <f t="shared" si="0"/>
        <v>9877758787</v>
      </c>
      <c r="G13" s="77">
        <v>9563865441</v>
      </c>
      <c r="H13" s="78">
        <v>437060306</v>
      </c>
      <c r="I13" s="79">
        <f t="shared" si="1"/>
        <v>10000925747</v>
      </c>
      <c r="J13" s="77">
        <v>2708462199</v>
      </c>
      <c r="K13" s="78">
        <v>37843949</v>
      </c>
      <c r="L13" s="78">
        <f t="shared" si="2"/>
        <v>2746306148</v>
      </c>
      <c r="M13" s="95">
        <f t="shared" si="3"/>
        <v>0.2780292784244115</v>
      </c>
      <c r="N13" s="77">
        <v>2313343026</v>
      </c>
      <c r="O13" s="78">
        <v>69254576</v>
      </c>
      <c r="P13" s="78">
        <f t="shared" si="4"/>
        <v>2382597602</v>
      </c>
      <c r="Q13" s="95">
        <f t="shared" si="5"/>
        <v>0.24120831996178205</v>
      </c>
      <c r="R13" s="77">
        <v>0</v>
      </c>
      <c r="S13" s="78">
        <v>0</v>
      </c>
      <c r="T13" s="78">
        <f t="shared" si="6"/>
        <v>0</v>
      </c>
      <c r="U13" s="95">
        <f t="shared" si="7"/>
        <v>0</v>
      </c>
      <c r="V13" s="77">
        <v>0</v>
      </c>
      <c r="W13" s="78">
        <v>0</v>
      </c>
      <c r="X13" s="78">
        <f t="shared" si="8"/>
        <v>0</v>
      </c>
      <c r="Y13" s="95">
        <f t="shared" si="9"/>
        <v>0</v>
      </c>
      <c r="Z13" s="77">
        <f t="shared" si="10"/>
        <v>5021805225</v>
      </c>
      <c r="AA13" s="78">
        <f t="shared" si="11"/>
        <v>107098525</v>
      </c>
      <c r="AB13" s="78">
        <f t="shared" si="12"/>
        <v>5128903750</v>
      </c>
      <c r="AC13" s="95">
        <f t="shared" si="13"/>
        <v>0.51923759838619354</v>
      </c>
      <c r="AD13" s="77">
        <v>2081766610</v>
      </c>
      <c r="AE13" s="78">
        <v>69957997</v>
      </c>
      <c r="AF13" s="78">
        <f t="shared" si="14"/>
        <v>2151724607</v>
      </c>
      <c r="AG13" s="78">
        <v>8819503220</v>
      </c>
      <c r="AH13" s="78">
        <v>8446257091</v>
      </c>
      <c r="AI13" s="79">
        <v>4602159629</v>
      </c>
      <c r="AJ13" s="114">
        <f t="shared" si="15"/>
        <v>0.52181619692180348</v>
      </c>
      <c r="AK13" s="115">
        <f t="shared" si="16"/>
        <v>0.10729672108081245</v>
      </c>
    </row>
    <row r="14" spans="1:37" ht="13" x14ac:dyDescent="0.3">
      <c r="A14" s="55" t="s">
        <v>101</v>
      </c>
      <c r="B14" s="56" t="s">
        <v>231</v>
      </c>
      <c r="C14" s="57" t="s">
        <v>232</v>
      </c>
      <c r="D14" s="77">
        <v>2019472900</v>
      </c>
      <c r="E14" s="78">
        <v>235715132</v>
      </c>
      <c r="F14" s="79">
        <f t="shared" si="0"/>
        <v>2255188032</v>
      </c>
      <c r="G14" s="77">
        <v>2019472900</v>
      </c>
      <c r="H14" s="78">
        <v>250485132</v>
      </c>
      <c r="I14" s="79">
        <f t="shared" si="1"/>
        <v>2269958032</v>
      </c>
      <c r="J14" s="77">
        <v>519283283</v>
      </c>
      <c r="K14" s="78">
        <v>25412278</v>
      </c>
      <c r="L14" s="78">
        <f t="shared" si="2"/>
        <v>544695561</v>
      </c>
      <c r="M14" s="95">
        <f t="shared" si="3"/>
        <v>0.241529998062707</v>
      </c>
      <c r="N14" s="77">
        <v>453143972</v>
      </c>
      <c r="O14" s="78">
        <v>76493199</v>
      </c>
      <c r="P14" s="78">
        <f t="shared" si="4"/>
        <v>529637171</v>
      </c>
      <c r="Q14" s="95">
        <f t="shared" si="5"/>
        <v>0.23485277656883202</v>
      </c>
      <c r="R14" s="77">
        <v>0</v>
      </c>
      <c r="S14" s="78">
        <v>0</v>
      </c>
      <c r="T14" s="78">
        <f t="shared" si="6"/>
        <v>0</v>
      </c>
      <c r="U14" s="95">
        <f t="shared" si="7"/>
        <v>0</v>
      </c>
      <c r="V14" s="77">
        <v>0</v>
      </c>
      <c r="W14" s="78">
        <v>0</v>
      </c>
      <c r="X14" s="78">
        <f t="shared" si="8"/>
        <v>0</v>
      </c>
      <c r="Y14" s="95">
        <f t="shared" si="9"/>
        <v>0</v>
      </c>
      <c r="Z14" s="77">
        <f t="shared" si="10"/>
        <v>972427255</v>
      </c>
      <c r="AA14" s="78">
        <f t="shared" si="11"/>
        <v>101905477</v>
      </c>
      <c r="AB14" s="78">
        <f t="shared" si="12"/>
        <v>1074332732</v>
      </c>
      <c r="AC14" s="95">
        <f t="shared" si="13"/>
        <v>0.476382774631539</v>
      </c>
      <c r="AD14" s="77">
        <v>440055334</v>
      </c>
      <c r="AE14" s="78">
        <v>70773323</v>
      </c>
      <c r="AF14" s="78">
        <f t="shared" si="14"/>
        <v>510828657</v>
      </c>
      <c r="AG14" s="78">
        <v>2052590097</v>
      </c>
      <c r="AH14" s="78">
        <v>2072447345</v>
      </c>
      <c r="AI14" s="79">
        <v>1009576382</v>
      </c>
      <c r="AJ14" s="114">
        <f t="shared" si="15"/>
        <v>0.49185484402149487</v>
      </c>
      <c r="AK14" s="115">
        <f t="shared" si="16"/>
        <v>3.681961405700851E-2</v>
      </c>
    </row>
    <row r="15" spans="1:37" ht="13" x14ac:dyDescent="0.3">
      <c r="A15" s="55" t="s">
        <v>101</v>
      </c>
      <c r="B15" s="56" t="s">
        <v>233</v>
      </c>
      <c r="C15" s="57" t="s">
        <v>234</v>
      </c>
      <c r="D15" s="77">
        <v>1453050392</v>
      </c>
      <c r="E15" s="78">
        <v>104387800</v>
      </c>
      <c r="F15" s="79">
        <f t="shared" si="0"/>
        <v>1557438192</v>
      </c>
      <c r="G15" s="77">
        <v>1453050392</v>
      </c>
      <c r="H15" s="78">
        <v>104387800</v>
      </c>
      <c r="I15" s="79">
        <f t="shared" si="1"/>
        <v>1557438192</v>
      </c>
      <c r="J15" s="77">
        <v>421012926</v>
      </c>
      <c r="K15" s="78">
        <v>16833231</v>
      </c>
      <c r="L15" s="78">
        <f t="shared" si="2"/>
        <v>437846157</v>
      </c>
      <c r="M15" s="95">
        <f t="shared" si="3"/>
        <v>0.28113228457415407</v>
      </c>
      <c r="N15" s="77">
        <v>388989726</v>
      </c>
      <c r="O15" s="78">
        <v>29022590</v>
      </c>
      <c r="P15" s="78">
        <f t="shared" si="4"/>
        <v>418012316</v>
      </c>
      <c r="Q15" s="95">
        <f t="shared" si="5"/>
        <v>0.26839737085373849</v>
      </c>
      <c r="R15" s="77">
        <v>0</v>
      </c>
      <c r="S15" s="78">
        <v>0</v>
      </c>
      <c r="T15" s="78">
        <f t="shared" si="6"/>
        <v>0</v>
      </c>
      <c r="U15" s="95">
        <f t="shared" si="7"/>
        <v>0</v>
      </c>
      <c r="V15" s="77">
        <v>0</v>
      </c>
      <c r="W15" s="78">
        <v>0</v>
      </c>
      <c r="X15" s="78">
        <f t="shared" si="8"/>
        <v>0</v>
      </c>
      <c r="Y15" s="95">
        <f t="shared" si="9"/>
        <v>0</v>
      </c>
      <c r="Z15" s="77">
        <f t="shared" si="10"/>
        <v>810002652</v>
      </c>
      <c r="AA15" s="78">
        <f t="shared" si="11"/>
        <v>45855821</v>
      </c>
      <c r="AB15" s="78">
        <f t="shared" si="12"/>
        <v>855858473</v>
      </c>
      <c r="AC15" s="95">
        <f t="shared" si="13"/>
        <v>0.54952965542789256</v>
      </c>
      <c r="AD15" s="77">
        <v>364342279</v>
      </c>
      <c r="AE15" s="78">
        <v>21475573</v>
      </c>
      <c r="AF15" s="78">
        <f t="shared" si="14"/>
        <v>385817852</v>
      </c>
      <c r="AG15" s="78">
        <v>1400225498</v>
      </c>
      <c r="AH15" s="78">
        <v>1470429022</v>
      </c>
      <c r="AI15" s="79">
        <v>784067581</v>
      </c>
      <c r="AJ15" s="114">
        <f t="shared" si="15"/>
        <v>0.5599580796949607</v>
      </c>
      <c r="AK15" s="115">
        <f t="shared" si="16"/>
        <v>8.3444723547939859E-2</v>
      </c>
    </row>
    <row r="16" spans="1:37" ht="13" x14ac:dyDescent="0.3">
      <c r="A16" s="55" t="s">
        <v>116</v>
      </c>
      <c r="B16" s="56" t="s">
        <v>235</v>
      </c>
      <c r="C16" s="57" t="s">
        <v>236</v>
      </c>
      <c r="D16" s="77">
        <v>446081422</v>
      </c>
      <c r="E16" s="78">
        <v>8025738</v>
      </c>
      <c r="F16" s="79">
        <f t="shared" si="0"/>
        <v>454107160</v>
      </c>
      <c r="G16" s="77">
        <v>446081422</v>
      </c>
      <c r="H16" s="78">
        <v>8025738</v>
      </c>
      <c r="I16" s="79">
        <f t="shared" si="1"/>
        <v>454107160</v>
      </c>
      <c r="J16" s="77">
        <v>151378030</v>
      </c>
      <c r="K16" s="78">
        <v>383000</v>
      </c>
      <c r="L16" s="78">
        <f t="shared" si="2"/>
        <v>151761030</v>
      </c>
      <c r="M16" s="95">
        <f t="shared" si="3"/>
        <v>0.33419651432054054</v>
      </c>
      <c r="N16" s="77">
        <v>141060159</v>
      </c>
      <c r="O16" s="78">
        <v>1462002</v>
      </c>
      <c r="P16" s="78">
        <f t="shared" si="4"/>
        <v>142522161</v>
      </c>
      <c r="Q16" s="95">
        <f t="shared" si="5"/>
        <v>0.31385138477006175</v>
      </c>
      <c r="R16" s="77">
        <v>0</v>
      </c>
      <c r="S16" s="78">
        <v>0</v>
      </c>
      <c r="T16" s="78">
        <f t="shared" si="6"/>
        <v>0</v>
      </c>
      <c r="U16" s="95">
        <f t="shared" si="7"/>
        <v>0</v>
      </c>
      <c r="V16" s="77">
        <v>0</v>
      </c>
      <c r="W16" s="78">
        <v>0</v>
      </c>
      <c r="X16" s="78">
        <f t="shared" si="8"/>
        <v>0</v>
      </c>
      <c r="Y16" s="95">
        <f t="shared" si="9"/>
        <v>0</v>
      </c>
      <c r="Z16" s="77">
        <f t="shared" si="10"/>
        <v>292438189</v>
      </c>
      <c r="AA16" s="78">
        <f t="shared" si="11"/>
        <v>1845002</v>
      </c>
      <c r="AB16" s="78">
        <f t="shared" si="12"/>
        <v>294283191</v>
      </c>
      <c r="AC16" s="95">
        <f t="shared" si="13"/>
        <v>0.64804789909060234</v>
      </c>
      <c r="AD16" s="77">
        <v>230035966</v>
      </c>
      <c r="AE16" s="78">
        <v>2347348</v>
      </c>
      <c r="AF16" s="78">
        <f t="shared" si="14"/>
        <v>232383314</v>
      </c>
      <c r="AG16" s="78">
        <v>422371977</v>
      </c>
      <c r="AH16" s="78">
        <v>535789370</v>
      </c>
      <c r="AI16" s="79">
        <v>382256853</v>
      </c>
      <c r="AJ16" s="114">
        <f t="shared" si="15"/>
        <v>0.90502418203753132</v>
      </c>
      <c r="AK16" s="115">
        <f t="shared" si="16"/>
        <v>-0.38669365477764039</v>
      </c>
    </row>
    <row r="17" spans="1:37" ht="14" x14ac:dyDescent="0.3">
      <c r="A17" s="58" t="s">
        <v>0</v>
      </c>
      <c r="B17" s="59" t="s">
        <v>237</v>
      </c>
      <c r="C17" s="60" t="s">
        <v>0</v>
      </c>
      <c r="D17" s="80">
        <f>SUM(D13:D16)</f>
        <v>13416647956</v>
      </c>
      <c r="E17" s="81">
        <f>SUM(E13:E16)</f>
        <v>727844215</v>
      </c>
      <c r="F17" s="82">
        <f t="shared" si="0"/>
        <v>14144492171</v>
      </c>
      <c r="G17" s="80">
        <f>SUM(G13:G16)</f>
        <v>13482470155</v>
      </c>
      <c r="H17" s="81">
        <f>SUM(H13:H16)</f>
        <v>799958976</v>
      </c>
      <c r="I17" s="82">
        <f t="shared" si="1"/>
        <v>14282429131</v>
      </c>
      <c r="J17" s="80">
        <f>SUM(J13:J16)</f>
        <v>3800136438</v>
      </c>
      <c r="K17" s="81">
        <f>SUM(K13:K16)</f>
        <v>80472458</v>
      </c>
      <c r="L17" s="81">
        <f t="shared" si="2"/>
        <v>3880608896</v>
      </c>
      <c r="M17" s="96">
        <f t="shared" si="3"/>
        <v>0.27435476997585595</v>
      </c>
      <c r="N17" s="80">
        <f>SUM(N13:N16)</f>
        <v>3296536883</v>
      </c>
      <c r="O17" s="81">
        <f>SUM(O13:O16)</f>
        <v>176232367</v>
      </c>
      <c r="P17" s="81">
        <f t="shared" si="4"/>
        <v>3472769250</v>
      </c>
      <c r="Q17" s="96">
        <f t="shared" si="5"/>
        <v>0.24552095670992755</v>
      </c>
      <c r="R17" s="80">
        <f>SUM(R13:R16)</f>
        <v>0</v>
      </c>
      <c r="S17" s="81">
        <f>SUM(S13:S16)</f>
        <v>0</v>
      </c>
      <c r="T17" s="81">
        <f t="shared" si="6"/>
        <v>0</v>
      </c>
      <c r="U17" s="96">
        <f t="shared" si="7"/>
        <v>0</v>
      </c>
      <c r="V17" s="80">
        <f>SUM(V13:V16)</f>
        <v>0</v>
      </c>
      <c r="W17" s="81">
        <f>SUM(W13:W16)</f>
        <v>0</v>
      </c>
      <c r="X17" s="81">
        <f t="shared" si="8"/>
        <v>0</v>
      </c>
      <c r="Y17" s="96">
        <f t="shared" si="9"/>
        <v>0</v>
      </c>
      <c r="Z17" s="80">
        <f t="shared" si="10"/>
        <v>7096673321</v>
      </c>
      <c r="AA17" s="81">
        <f t="shared" si="11"/>
        <v>256704825</v>
      </c>
      <c r="AB17" s="81">
        <f t="shared" si="12"/>
        <v>7353378146</v>
      </c>
      <c r="AC17" s="96">
        <f t="shared" si="13"/>
        <v>0.51987572668578341</v>
      </c>
      <c r="AD17" s="80">
        <f>SUM(AD13:AD16)</f>
        <v>3116200189</v>
      </c>
      <c r="AE17" s="81">
        <f>SUM(AE13:AE16)</f>
        <v>164554241</v>
      </c>
      <c r="AF17" s="81">
        <f t="shared" si="14"/>
        <v>3280754430</v>
      </c>
      <c r="AG17" s="81">
        <f>SUM(AG13:AG16)</f>
        <v>12694690792</v>
      </c>
      <c r="AH17" s="81">
        <f>SUM(AH13:AH16)</f>
        <v>12524922828</v>
      </c>
      <c r="AI17" s="82">
        <f>SUM(AI13:AI16)</f>
        <v>6778060445</v>
      </c>
      <c r="AJ17" s="116">
        <f t="shared" si="15"/>
        <v>0.53392875463114309</v>
      </c>
      <c r="AK17" s="117">
        <f t="shared" si="16"/>
        <v>5.8527641765616645E-2</v>
      </c>
    </row>
    <row r="18" spans="1:37" ht="13" x14ac:dyDescent="0.3">
      <c r="A18" s="55" t="s">
        <v>101</v>
      </c>
      <c r="B18" s="56" t="s">
        <v>65</v>
      </c>
      <c r="C18" s="57" t="s">
        <v>66</v>
      </c>
      <c r="D18" s="77">
        <v>5336130741</v>
      </c>
      <c r="E18" s="78">
        <v>500648888</v>
      </c>
      <c r="F18" s="79">
        <f t="shared" si="0"/>
        <v>5836779629</v>
      </c>
      <c r="G18" s="77">
        <v>5336130741</v>
      </c>
      <c r="H18" s="78">
        <v>586534888</v>
      </c>
      <c r="I18" s="79">
        <f t="shared" si="1"/>
        <v>5922665629</v>
      </c>
      <c r="J18" s="77">
        <v>1327630960</v>
      </c>
      <c r="K18" s="78">
        <v>70477485</v>
      </c>
      <c r="L18" s="78">
        <f t="shared" si="2"/>
        <v>1398108445</v>
      </c>
      <c r="M18" s="95">
        <f t="shared" si="3"/>
        <v>0.23953421815918965</v>
      </c>
      <c r="N18" s="77">
        <v>1236358495</v>
      </c>
      <c r="O18" s="78">
        <v>130350912</v>
      </c>
      <c r="P18" s="78">
        <f t="shared" si="4"/>
        <v>1366709407</v>
      </c>
      <c r="Q18" s="95">
        <f t="shared" si="5"/>
        <v>0.23415470411278055</v>
      </c>
      <c r="R18" s="77">
        <v>0</v>
      </c>
      <c r="S18" s="78">
        <v>0</v>
      </c>
      <c r="T18" s="78">
        <f t="shared" si="6"/>
        <v>0</v>
      </c>
      <c r="U18" s="95">
        <f t="shared" si="7"/>
        <v>0</v>
      </c>
      <c r="V18" s="77">
        <v>0</v>
      </c>
      <c r="W18" s="78">
        <v>0</v>
      </c>
      <c r="X18" s="78">
        <f t="shared" si="8"/>
        <v>0</v>
      </c>
      <c r="Y18" s="95">
        <f t="shared" si="9"/>
        <v>0</v>
      </c>
      <c r="Z18" s="77">
        <f t="shared" si="10"/>
        <v>2563989455</v>
      </c>
      <c r="AA18" s="78">
        <f t="shared" si="11"/>
        <v>200828397</v>
      </c>
      <c r="AB18" s="78">
        <f t="shared" si="12"/>
        <v>2764817852</v>
      </c>
      <c r="AC18" s="95">
        <f t="shared" si="13"/>
        <v>0.47368892227197018</v>
      </c>
      <c r="AD18" s="77">
        <v>1490398753</v>
      </c>
      <c r="AE18" s="78">
        <v>99745536</v>
      </c>
      <c r="AF18" s="78">
        <f t="shared" si="14"/>
        <v>1590144289</v>
      </c>
      <c r="AG18" s="78">
        <v>4625257407</v>
      </c>
      <c r="AH18" s="78">
        <v>5136145669</v>
      </c>
      <c r="AI18" s="79">
        <v>2323376652</v>
      </c>
      <c r="AJ18" s="114">
        <f t="shared" si="15"/>
        <v>0.50232375142705221</v>
      </c>
      <c r="AK18" s="115">
        <f t="shared" si="16"/>
        <v>-0.14051233183405787</v>
      </c>
    </row>
    <row r="19" spans="1:37" ht="13" x14ac:dyDescent="0.3">
      <c r="A19" s="55" t="s">
        <v>101</v>
      </c>
      <c r="B19" s="56" t="s">
        <v>238</v>
      </c>
      <c r="C19" s="57" t="s">
        <v>239</v>
      </c>
      <c r="D19" s="77">
        <v>2898508758</v>
      </c>
      <c r="E19" s="78">
        <v>155110899</v>
      </c>
      <c r="F19" s="79">
        <f t="shared" si="0"/>
        <v>3053619657</v>
      </c>
      <c r="G19" s="77">
        <v>2898508758</v>
      </c>
      <c r="H19" s="78">
        <v>155110899</v>
      </c>
      <c r="I19" s="79">
        <f t="shared" si="1"/>
        <v>3053619657</v>
      </c>
      <c r="J19" s="77">
        <v>597611205</v>
      </c>
      <c r="K19" s="78">
        <v>20122550</v>
      </c>
      <c r="L19" s="78">
        <f t="shared" si="2"/>
        <v>617733755</v>
      </c>
      <c r="M19" s="95">
        <f t="shared" si="3"/>
        <v>0.20229557848959054</v>
      </c>
      <c r="N19" s="77">
        <v>557419264</v>
      </c>
      <c r="O19" s="78">
        <v>36944339</v>
      </c>
      <c r="P19" s="78">
        <f t="shared" si="4"/>
        <v>594363603</v>
      </c>
      <c r="Q19" s="95">
        <f t="shared" si="5"/>
        <v>0.19464231625490874</v>
      </c>
      <c r="R19" s="77">
        <v>0</v>
      </c>
      <c r="S19" s="78">
        <v>0</v>
      </c>
      <c r="T19" s="78">
        <f t="shared" si="6"/>
        <v>0</v>
      </c>
      <c r="U19" s="95">
        <f t="shared" si="7"/>
        <v>0</v>
      </c>
      <c r="V19" s="77">
        <v>0</v>
      </c>
      <c r="W19" s="78">
        <v>0</v>
      </c>
      <c r="X19" s="78">
        <f t="shared" si="8"/>
        <v>0</v>
      </c>
      <c r="Y19" s="95">
        <f t="shared" si="9"/>
        <v>0</v>
      </c>
      <c r="Z19" s="77">
        <f t="shared" si="10"/>
        <v>1155030469</v>
      </c>
      <c r="AA19" s="78">
        <f t="shared" si="11"/>
        <v>57066889</v>
      </c>
      <c r="AB19" s="78">
        <f t="shared" si="12"/>
        <v>1212097358</v>
      </c>
      <c r="AC19" s="95">
        <f t="shared" si="13"/>
        <v>0.39693789474449931</v>
      </c>
      <c r="AD19" s="77">
        <v>512722147</v>
      </c>
      <c r="AE19" s="78">
        <v>33167692</v>
      </c>
      <c r="AF19" s="78">
        <f t="shared" si="14"/>
        <v>545889839</v>
      </c>
      <c r="AG19" s="78">
        <v>2827393043</v>
      </c>
      <c r="AH19" s="78">
        <v>2652985285</v>
      </c>
      <c r="AI19" s="79">
        <v>848777657</v>
      </c>
      <c r="AJ19" s="114">
        <f t="shared" si="15"/>
        <v>0.30019797180352614</v>
      </c>
      <c r="AK19" s="115">
        <f t="shared" si="16"/>
        <v>8.8797703376926274E-2</v>
      </c>
    </row>
    <row r="20" spans="1:37" ht="13" x14ac:dyDescent="0.3">
      <c r="A20" s="55" t="s">
        <v>101</v>
      </c>
      <c r="B20" s="56" t="s">
        <v>240</v>
      </c>
      <c r="C20" s="57" t="s">
        <v>241</v>
      </c>
      <c r="D20" s="77">
        <v>3395947829</v>
      </c>
      <c r="E20" s="78">
        <v>291421739</v>
      </c>
      <c r="F20" s="79">
        <f t="shared" si="0"/>
        <v>3687369568</v>
      </c>
      <c r="G20" s="77">
        <v>3395947829</v>
      </c>
      <c r="H20" s="78">
        <v>291421739</v>
      </c>
      <c r="I20" s="79">
        <f t="shared" si="1"/>
        <v>3687369568</v>
      </c>
      <c r="J20" s="77">
        <v>882544077</v>
      </c>
      <c r="K20" s="78">
        <v>54021366</v>
      </c>
      <c r="L20" s="78">
        <f t="shared" si="2"/>
        <v>936565443</v>
      </c>
      <c r="M20" s="95">
        <f t="shared" si="3"/>
        <v>0.25399283302866377</v>
      </c>
      <c r="N20" s="77">
        <v>757389706</v>
      </c>
      <c r="O20" s="78">
        <v>144030743</v>
      </c>
      <c r="P20" s="78">
        <f t="shared" si="4"/>
        <v>901420449</v>
      </c>
      <c r="Q20" s="95">
        <f t="shared" si="5"/>
        <v>0.24446165006696718</v>
      </c>
      <c r="R20" s="77">
        <v>0</v>
      </c>
      <c r="S20" s="78">
        <v>0</v>
      </c>
      <c r="T20" s="78">
        <f t="shared" si="6"/>
        <v>0</v>
      </c>
      <c r="U20" s="95">
        <f t="shared" si="7"/>
        <v>0</v>
      </c>
      <c r="V20" s="77">
        <v>0</v>
      </c>
      <c r="W20" s="78">
        <v>0</v>
      </c>
      <c r="X20" s="78">
        <f t="shared" si="8"/>
        <v>0</v>
      </c>
      <c r="Y20" s="95">
        <f t="shared" si="9"/>
        <v>0</v>
      </c>
      <c r="Z20" s="77">
        <f t="shared" si="10"/>
        <v>1639933783</v>
      </c>
      <c r="AA20" s="78">
        <f t="shared" si="11"/>
        <v>198052109</v>
      </c>
      <c r="AB20" s="78">
        <f t="shared" si="12"/>
        <v>1837985892</v>
      </c>
      <c r="AC20" s="95">
        <f t="shared" si="13"/>
        <v>0.49845448309563095</v>
      </c>
      <c r="AD20" s="77">
        <v>716386228</v>
      </c>
      <c r="AE20" s="78">
        <v>145726171</v>
      </c>
      <c r="AF20" s="78">
        <f t="shared" si="14"/>
        <v>862112399</v>
      </c>
      <c r="AG20" s="78">
        <v>3167819058</v>
      </c>
      <c r="AH20" s="78">
        <v>3575053048</v>
      </c>
      <c r="AI20" s="79">
        <v>1764655186</v>
      </c>
      <c r="AJ20" s="114">
        <f t="shared" si="15"/>
        <v>0.55705681217604441</v>
      </c>
      <c r="AK20" s="115">
        <f t="shared" si="16"/>
        <v>4.5595040792354879E-2</v>
      </c>
    </row>
    <row r="21" spans="1:37" ht="13" x14ac:dyDescent="0.3">
      <c r="A21" s="55" t="s">
        <v>116</v>
      </c>
      <c r="B21" s="56" t="s">
        <v>242</v>
      </c>
      <c r="C21" s="57" t="s">
        <v>243</v>
      </c>
      <c r="D21" s="77">
        <v>345054255</v>
      </c>
      <c r="E21" s="78">
        <v>3729132</v>
      </c>
      <c r="F21" s="79">
        <f t="shared" si="0"/>
        <v>348783387</v>
      </c>
      <c r="G21" s="77">
        <v>345054255</v>
      </c>
      <c r="H21" s="78">
        <v>3729132</v>
      </c>
      <c r="I21" s="79">
        <f t="shared" si="1"/>
        <v>348783387</v>
      </c>
      <c r="J21" s="77">
        <v>109240574</v>
      </c>
      <c r="K21" s="78">
        <v>297817</v>
      </c>
      <c r="L21" s="78">
        <f t="shared" si="2"/>
        <v>109538391</v>
      </c>
      <c r="M21" s="95">
        <f t="shared" si="3"/>
        <v>0.31405851047601646</v>
      </c>
      <c r="N21" s="77">
        <v>88064655</v>
      </c>
      <c r="O21" s="78">
        <v>99000</v>
      </c>
      <c r="P21" s="78">
        <f t="shared" si="4"/>
        <v>88163655</v>
      </c>
      <c r="Q21" s="95">
        <f t="shared" si="5"/>
        <v>0.25277481177737404</v>
      </c>
      <c r="R21" s="77">
        <v>0</v>
      </c>
      <c r="S21" s="78">
        <v>0</v>
      </c>
      <c r="T21" s="78">
        <f t="shared" si="6"/>
        <v>0</v>
      </c>
      <c r="U21" s="95">
        <f t="shared" si="7"/>
        <v>0</v>
      </c>
      <c r="V21" s="77">
        <v>0</v>
      </c>
      <c r="W21" s="78">
        <v>0</v>
      </c>
      <c r="X21" s="78">
        <f t="shared" si="8"/>
        <v>0</v>
      </c>
      <c r="Y21" s="95">
        <f t="shared" si="9"/>
        <v>0</v>
      </c>
      <c r="Z21" s="77">
        <f t="shared" si="10"/>
        <v>197305229</v>
      </c>
      <c r="AA21" s="78">
        <f t="shared" si="11"/>
        <v>396817</v>
      </c>
      <c r="AB21" s="78">
        <f t="shared" si="12"/>
        <v>197702046</v>
      </c>
      <c r="AC21" s="95">
        <f t="shared" si="13"/>
        <v>0.56683332225339045</v>
      </c>
      <c r="AD21" s="77">
        <v>80767488</v>
      </c>
      <c r="AE21" s="78">
        <v>32000</v>
      </c>
      <c r="AF21" s="78">
        <f t="shared" si="14"/>
        <v>80799488</v>
      </c>
      <c r="AG21" s="78">
        <v>395729040</v>
      </c>
      <c r="AH21" s="78">
        <v>377075960</v>
      </c>
      <c r="AI21" s="79">
        <v>212359473</v>
      </c>
      <c r="AJ21" s="114">
        <f t="shared" si="15"/>
        <v>0.5366284794262256</v>
      </c>
      <c r="AK21" s="115">
        <f t="shared" si="16"/>
        <v>9.1141258221834276E-2</v>
      </c>
    </row>
    <row r="22" spans="1:37" ht="14" x14ac:dyDescent="0.3">
      <c r="A22" s="58" t="s">
        <v>0</v>
      </c>
      <c r="B22" s="59" t="s">
        <v>244</v>
      </c>
      <c r="C22" s="60" t="s">
        <v>0</v>
      </c>
      <c r="D22" s="80">
        <f>SUM(D18:D21)</f>
        <v>11975641583</v>
      </c>
      <c r="E22" s="81">
        <f>SUM(E18:E21)</f>
        <v>950910658</v>
      </c>
      <c r="F22" s="82">
        <f t="shared" si="0"/>
        <v>12926552241</v>
      </c>
      <c r="G22" s="80">
        <f>SUM(G18:G21)</f>
        <v>11975641583</v>
      </c>
      <c r="H22" s="81">
        <f>SUM(H18:H21)</f>
        <v>1036796658</v>
      </c>
      <c r="I22" s="82">
        <f t="shared" si="1"/>
        <v>13012438241</v>
      </c>
      <c r="J22" s="80">
        <f>SUM(J18:J21)</f>
        <v>2917026816</v>
      </c>
      <c r="K22" s="81">
        <f>SUM(K18:K21)</f>
        <v>144919218</v>
      </c>
      <c r="L22" s="81">
        <f t="shared" si="2"/>
        <v>3061946034</v>
      </c>
      <c r="M22" s="96">
        <f t="shared" si="3"/>
        <v>0.23687259966259397</v>
      </c>
      <c r="N22" s="80">
        <f>SUM(N18:N21)</f>
        <v>2639232120</v>
      </c>
      <c r="O22" s="81">
        <f>SUM(O18:O21)</f>
        <v>311424994</v>
      </c>
      <c r="P22" s="81">
        <f t="shared" si="4"/>
        <v>2950657114</v>
      </c>
      <c r="Q22" s="96">
        <f t="shared" si="5"/>
        <v>0.22826327229322649</v>
      </c>
      <c r="R22" s="80">
        <f>SUM(R18:R21)</f>
        <v>0</v>
      </c>
      <c r="S22" s="81">
        <f>SUM(S18:S21)</f>
        <v>0</v>
      </c>
      <c r="T22" s="81">
        <f t="shared" si="6"/>
        <v>0</v>
      </c>
      <c r="U22" s="96">
        <f t="shared" si="7"/>
        <v>0</v>
      </c>
      <c r="V22" s="80">
        <f>SUM(V18:V21)</f>
        <v>0</v>
      </c>
      <c r="W22" s="81">
        <f>SUM(W18:W21)</f>
        <v>0</v>
      </c>
      <c r="X22" s="81">
        <f t="shared" si="8"/>
        <v>0</v>
      </c>
      <c r="Y22" s="96">
        <f t="shared" si="9"/>
        <v>0</v>
      </c>
      <c r="Z22" s="80">
        <f t="shared" si="10"/>
        <v>5556258936</v>
      </c>
      <c r="AA22" s="81">
        <f t="shared" si="11"/>
        <v>456344212</v>
      </c>
      <c r="AB22" s="81">
        <f t="shared" si="12"/>
        <v>6012603148</v>
      </c>
      <c r="AC22" s="96">
        <f t="shared" si="13"/>
        <v>0.46513587195582046</v>
      </c>
      <c r="AD22" s="80">
        <f>SUM(AD18:AD21)</f>
        <v>2800274616</v>
      </c>
      <c r="AE22" s="81">
        <f>SUM(AE18:AE21)</f>
        <v>278671399</v>
      </c>
      <c r="AF22" s="81">
        <f t="shared" si="14"/>
        <v>3078946015</v>
      </c>
      <c r="AG22" s="81">
        <f>SUM(AG18:AG21)</f>
        <v>11016198548</v>
      </c>
      <c r="AH22" s="81">
        <f>SUM(AH18:AH21)</f>
        <v>11741259962</v>
      </c>
      <c r="AI22" s="82">
        <f>SUM(AI18:AI21)</f>
        <v>5149168968</v>
      </c>
      <c r="AJ22" s="116">
        <f t="shared" si="15"/>
        <v>0.46741795235116163</v>
      </c>
      <c r="AK22" s="117">
        <f t="shared" si="16"/>
        <v>-4.1666498982120048E-2</v>
      </c>
    </row>
    <row r="23" spans="1:37" ht="14" x14ac:dyDescent="0.3">
      <c r="A23" s="61" t="s">
        <v>0</v>
      </c>
      <c r="B23" s="62" t="s">
        <v>245</v>
      </c>
      <c r="C23" s="63" t="s">
        <v>0</v>
      </c>
      <c r="D23" s="83">
        <f>SUM(D9:D11,D13:D16,D18:D21)</f>
        <v>229088622014</v>
      </c>
      <c r="E23" s="84">
        <f>SUM(E9:E11,E13:E16,E18:E21)</f>
        <v>16035618387</v>
      </c>
      <c r="F23" s="85">
        <f t="shared" si="0"/>
        <v>245124240401</v>
      </c>
      <c r="G23" s="83">
        <f>SUM(G9:G11,G13:G16,G18:G21)</f>
        <v>229154444213</v>
      </c>
      <c r="H23" s="84">
        <f>SUM(H9:H11,H13:H16,H18:H21)</f>
        <v>16193619148</v>
      </c>
      <c r="I23" s="85">
        <f t="shared" si="1"/>
        <v>245348063361</v>
      </c>
      <c r="J23" s="83">
        <f>SUM(J9:J11,J13:J16,J18:J21)</f>
        <v>63946141455</v>
      </c>
      <c r="K23" s="84">
        <f>SUM(K9:K11,K13:K16,K18:K21)</f>
        <v>1519402522</v>
      </c>
      <c r="L23" s="84">
        <f t="shared" si="2"/>
        <v>65465543977</v>
      </c>
      <c r="M23" s="97">
        <f t="shared" si="3"/>
        <v>0.26707086932693636</v>
      </c>
      <c r="N23" s="83">
        <f>SUM(N9:N11,N13:N16,N18:N21)</f>
        <v>59436824696</v>
      </c>
      <c r="O23" s="84">
        <f>SUM(O9:O11,O13:O16,O18:O21)</f>
        <v>3899751189</v>
      </c>
      <c r="P23" s="84">
        <f t="shared" si="4"/>
        <v>63336575885</v>
      </c>
      <c r="Q23" s="97">
        <f t="shared" si="5"/>
        <v>0.25838560797327664</v>
      </c>
      <c r="R23" s="83">
        <f>SUM(R9:R11,R13:R16,R18:R21)</f>
        <v>0</v>
      </c>
      <c r="S23" s="84">
        <f>SUM(S9:S11,S13:S16,S18:S21)</f>
        <v>0</v>
      </c>
      <c r="T23" s="84">
        <f t="shared" si="6"/>
        <v>0</v>
      </c>
      <c r="U23" s="97">
        <f t="shared" si="7"/>
        <v>0</v>
      </c>
      <c r="V23" s="83">
        <f>SUM(V9:V11,V13:V16,V18:V21)</f>
        <v>0</v>
      </c>
      <c r="W23" s="84">
        <f>SUM(W9:W11,W13:W16,W18:W21)</f>
        <v>0</v>
      </c>
      <c r="X23" s="84">
        <f t="shared" si="8"/>
        <v>0</v>
      </c>
      <c r="Y23" s="97">
        <f t="shared" si="9"/>
        <v>0</v>
      </c>
      <c r="Z23" s="83">
        <f t="shared" si="10"/>
        <v>123382966151</v>
      </c>
      <c r="AA23" s="84">
        <f t="shared" si="11"/>
        <v>5419153711</v>
      </c>
      <c r="AB23" s="84">
        <f t="shared" si="12"/>
        <v>128802119862</v>
      </c>
      <c r="AC23" s="97">
        <f t="shared" si="13"/>
        <v>0.52545647730021294</v>
      </c>
      <c r="AD23" s="83">
        <f>SUM(AD9:AD11,AD13:AD16,AD18:AD21)</f>
        <v>55728993009</v>
      </c>
      <c r="AE23" s="84">
        <f>SUM(AE9:AE11,AE13:AE16,AE18:AE21)</f>
        <v>2057516380</v>
      </c>
      <c r="AF23" s="84">
        <f t="shared" si="14"/>
        <v>57786509389</v>
      </c>
      <c r="AG23" s="84">
        <f>SUM(AG9:AG11,AG13:AG16,AG18:AG21)</f>
        <v>221829671160</v>
      </c>
      <c r="AH23" s="84">
        <f>SUM(AH9:AH11,AH13:AH16,AH18:AH21)</f>
        <v>223849050089</v>
      </c>
      <c r="AI23" s="85">
        <f>SUM(AI9:AI11,AI13:AI16,AI18:AI21)</f>
        <v>115919505547</v>
      </c>
      <c r="AJ23" s="118">
        <f t="shared" si="15"/>
        <v>0.52256086816893965</v>
      </c>
      <c r="AK23" s="119">
        <f t="shared" si="16"/>
        <v>9.6044328593007045E-2</v>
      </c>
    </row>
    <row r="24" spans="1:37" x14ac:dyDescent="0.25">
      <c r="D24" s="76"/>
      <c r="E24" s="76"/>
      <c r="F24" s="76"/>
      <c r="G24" s="76"/>
      <c r="H24" s="76"/>
      <c r="I24" s="76"/>
      <c r="J24" s="76"/>
      <c r="K24" s="76"/>
      <c r="L24" s="76"/>
      <c r="M24" s="94"/>
      <c r="N24" s="76"/>
      <c r="O24" s="76"/>
      <c r="P24" s="76"/>
      <c r="Q24" s="94"/>
      <c r="R24" s="76"/>
      <c r="S24" s="76"/>
      <c r="T24" s="76"/>
      <c r="U24" s="94"/>
      <c r="V24" s="76"/>
      <c r="W24" s="76"/>
      <c r="X24" s="76"/>
      <c r="Y24" s="94"/>
      <c r="Z24" s="76"/>
      <c r="AA24" s="76"/>
      <c r="AB24" s="76"/>
      <c r="AC24" s="94"/>
      <c r="AD24" s="76"/>
      <c r="AE24" s="76"/>
      <c r="AF24" s="76"/>
      <c r="AG24" s="76"/>
      <c r="AH24" s="76"/>
      <c r="AI24" s="76"/>
      <c r="AJ24" s="94"/>
      <c r="AK24" s="94"/>
    </row>
    <row r="25" spans="1:37" x14ac:dyDescent="0.25">
      <c r="D25" s="76"/>
      <c r="E25" s="76"/>
      <c r="F25" s="76"/>
      <c r="G25" s="76"/>
      <c r="H25" s="76"/>
      <c r="I25" s="76"/>
      <c r="J25" s="76"/>
      <c r="K25" s="76"/>
      <c r="L25" s="76"/>
      <c r="M25" s="94"/>
      <c r="N25" s="76"/>
      <c r="O25" s="76"/>
      <c r="P25" s="76"/>
      <c r="Q25" s="94"/>
      <c r="R25" s="76"/>
      <c r="S25" s="76"/>
      <c r="T25" s="76"/>
      <c r="U25" s="94"/>
      <c r="V25" s="76"/>
      <c r="W25" s="76"/>
      <c r="X25" s="76"/>
      <c r="Y25" s="94"/>
      <c r="Z25" s="76"/>
      <c r="AA25" s="76"/>
      <c r="AB25" s="76"/>
      <c r="AC25" s="94"/>
      <c r="AD25" s="76"/>
      <c r="AE25" s="76"/>
      <c r="AF25" s="76"/>
      <c r="AG25" s="76"/>
      <c r="AH25" s="76"/>
      <c r="AI25" s="76"/>
      <c r="AJ25" s="94"/>
      <c r="AK25" s="94"/>
    </row>
    <row r="26" spans="1:37" x14ac:dyDescent="0.25">
      <c r="D26" s="76"/>
      <c r="E26" s="76"/>
      <c r="F26" s="76"/>
      <c r="G26" s="76"/>
      <c r="H26" s="76"/>
      <c r="I26" s="76"/>
      <c r="J26" s="76"/>
      <c r="K26" s="76"/>
      <c r="L26" s="76"/>
      <c r="M26" s="94"/>
      <c r="N26" s="76"/>
      <c r="O26" s="76"/>
      <c r="P26" s="76"/>
      <c r="Q26" s="94"/>
      <c r="R26" s="76"/>
      <c r="S26" s="76"/>
      <c r="T26" s="76"/>
      <c r="U26" s="94"/>
      <c r="V26" s="76"/>
      <c r="W26" s="76"/>
      <c r="X26" s="76"/>
      <c r="Y26" s="94"/>
      <c r="Z26" s="76"/>
      <c r="AA26" s="76"/>
      <c r="AB26" s="76"/>
      <c r="AC26" s="94"/>
      <c r="AD26" s="76"/>
      <c r="AE26" s="76"/>
      <c r="AF26" s="76"/>
      <c r="AG26" s="76"/>
      <c r="AH26" s="76"/>
      <c r="AI26" s="76"/>
      <c r="AJ26" s="94"/>
      <c r="AK26" s="94"/>
    </row>
    <row r="27" spans="1:37" x14ac:dyDescent="0.25">
      <c r="D27" s="76"/>
      <c r="E27" s="76"/>
      <c r="F27" s="76"/>
      <c r="G27" s="76"/>
      <c r="H27" s="76"/>
      <c r="I27" s="76"/>
      <c r="J27" s="76"/>
      <c r="K27" s="76"/>
      <c r="L27" s="76"/>
      <c r="M27" s="94"/>
      <c r="N27" s="76"/>
      <c r="O27" s="76"/>
      <c r="P27" s="76"/>
      <c r="Q27" s="94"/>
      <c r="R27" s="76"/>
      <c r="S27" s="76"/>
      <c r="T27" s="76"/>
      <c r="U27" s="94"/>
      <c r="V27" s="76"/>
      <c r="W27" s="76"/>
      <c r="X27" s="76"/>
      <c r="Y27" s="94"/>
      <c r="Z27" s="76"/>
      <c r="AA27" s="76"/>
      <c r="AB27" s="76"/>
      <c r="AC27" s="94"/>
      <c r="AD27" s="76"/>
      <c r="AE27" s="76"/>
      <c r="AF27" s="76"/>
      <c r="AG27" s="76"/>
      <c r="AH27" s="76"/>
      <c r="AI27" s="76"/>
      <c r="AJ27" s="94"/>
      <c r="AK27" s="94"/>
    </row>
    <row r="28" spans="1:37" x14ac:dyDescent="0.25">
      <c r="D28" s="76"/>
      <c r="E28" s="76"/>
      <c r="F28" s="76"/>
      <c r="G28" s="76"/>
      <c r="H28" s="76"/>
      <c r="I28" s="76"/>
      <c r="J28" s="76"/>
      <c r="K28" s="76"/>
      <c r="L28" s="76"/>
      <c r="M28" s="94"/>
      <c r="N28" s="76"/>
      <c r="O28" s="76"/>
      <c r="P28" s="76"/>
      <c r="Q28" s="94"/>
      <c r="R28" s="76"/>
      <c r="S28" s="76"/>
      <c r="T28" s="76"/>
      <c r="U28" s="94"/>
      <c r="V28" s="76"/>
      <c r="W28" s="76"/>
      <c r="X28" s="76"/>
      <c r="Y28" s="94"/>
      <c r="Z28" s="76"/>
      <c r="AA28" s="76"/>
      <c r="AB28" s="76"/>
      <c r="AC28" s="94"/>
      <c r="AD28" s="76"/>
      <c r="AE28" s="76"/>
      <c r="AF28" s="76"/>
      <c r="AG28" s="76"/>
      <c r="AH28" s="76"/>
      <c r="AI28" s="76"/>
      <c r="AJ28" s="94"/>
      <c r="AK28" s="94"/>
    </row>
    <row r="29" spans="1:37" x14ac:dyDescent="0.25">
      <c r="D29" s="76"/>
      <c r="E29" s="76"/>
      <c r="F29" s="76"/>
      <c r="G29" s="76"/>
      <c r="H29" s="76"/>
      <c r="I29" s="76"/>
      <c r="J29" s="76"/>
      <c r="K29" s="76"/>
      <c r="L29" s="76"/>
      <c r="M29" s="94"/>
      <c r="N29" s="76"/>
      <c r="O29" s="76"/>
      <c r="P29" s="76"/>
      <c r="Q29" s="94"/>
      <c r="R29" s="76"/>
      <c r="S29" s="76"/>
      <c r="T29" s="76"/>
      <c r="U29" s="94"/>
      <c r="V29" s="76"/>
      <c r="W29" s="76"/>
      <c r="X29" s="76"/>
      <c r="Y29" s="94"/>
      <c r="Z29" s="76"/>
      <c r="AA29" s="76"/>
      <c r="AB29" s="76"/>
      <c r="AC29" s="94"/>
      <c r="AD29" s="76"/>
      <c r="AE29" s="76"/>
      <c r="AF29" s="76"/>
      <c r="AG29" s="76"/>
      <c r="AH29" s="76"/>
      <c r="AI29" s="76"/>
      <c r="AJ29" s="94"/>
      <c r="AK29" s="94"/>
    </row>
    <row r="30" spans="1:37" x14ac:dyDescent="0.25">
      <c r="D30" s="76"/>
      <c r="E30" s="76"/>
      <c r="F30" s="76"/>
      <c r="G30" s="76"/>
      <c r="H30" s="76"/>
      <c r="I30" s="76"/>
      <c r="J30" s="76"/>
      <c r="K30" s="76"/>
      <c r="L30" s="76"/>
      <c r="M30" s="94"/>
      <c r="N30" s="76"/>
      <c r="O30" s="76"/>
      <c r="P30" s="76"/>
      <c r="Q30" s="94"/>
      <c r="R30" s="76"/>
      <c r="S30" s="76"/>
      <c r="T30" s="76"/>
      <c r="U30" s="94"/>
      <c r="V30" s="76"/>
      <c r="W30" s="76"/>
      <c r="X30" s="76"/>
      <c r="Y30" s="94"/>
      <c r="Z30" s="76"/>
      <c r="AA30" s="76"/>
      <c r="AB30" s="76"/>
      <c r="AC30" s="94"/>
      <c r="AD30" s="76"/>
      <c r="AE30" s="76"/>
      <c r="AF30" s="76"/>
      <c r="AG30" s="76"/>
      <c r="AH30" s="76"/>
      <c r="AI30" s="76"/>
      <c r="AJ30" s="94"/>
      <c r="AK30" s="94"/>
    </row>
    <row r="31" spans="1:37" x14ac:dyDescent="0.25">
      <c r="D31" s="76"/>
      <c r="E31" s="76"/>
      <c r="F31" s="76"/>
      <c r="G31" s="76"/>
      <c r="H31" s="76"/>
      <c r="I31" s="76"/>
      <c r="J31" s="76"/>
      <c r="K31" s="76"/>
      <c r="L31" s="76"/>
      <c r="M31" s="94"/>
      <c r="N31" s="76"/>
      <c r="O31" s="76"/>
      <c r="P31" s="76"/>
      <c r="Q31" s="94"/>
      <c r="R31" s="76"/>
      <c r="S31" s="76"/>
      <c r="T31" s="76"/>
      <c r="U31" s="94"/>
      <c r="V31" s="76"/>
      <c r="W31" s="76"/>
      <c r="X31" s="76"/>
      <c r="Y31" s="94"/>
      <c r="Z31" s="76"/>
      <c r="AA31" s="76"/>
      <c r="AB31" s="76"/>
      <c r="AC31" s="94"/>
      <c r="AD31" s="76"/>
      <c r="AE31" s="76"/>
      <c r="AF31" s="76"/>
      <c r="AG31" s="76"/>
      <c r="AH31" s="76"/>
      <c r="AI31" s="76"/>
      <c r="AJ31" s="94"/>
      <c r="AK31" s="94"/>
    </row>
    <row r="32" spans="1:37" x14ac:dyDescent="0.25">
      <c r="D32" s="76"/>
      <c r="E32" s="76"/>
      <c r="F32" s="76"/>
      <c r="G32" s="76"/>
      <c r="H32" s="76"/>
      <c r="I32" s="76"/>
      <c r="J32" s="76"/>
      <c r="K32" s="76"/>
      <c r="L32" s="76"/>
      <c r="M32" s="94"/>
      <c r="N32" s="76"/>
      <c r="O32" s="76"/>
      <c r="P32" s="76"/>
      <c r="Q32" s="94"/>
      <c r="R32" s="76"/>
      <c r="S32" s="76"/>
      <c r="T32" s="76"/>
      <c r="U32" s="94"/>
      <c r="V32" s="76"/>
      <c r="W32" s="76"/>
      <c r="X32" s="76"/>
      <c r="Y32" s="94"/>
      <c r="Z32" s="76"/>
      <c r="AA32" s="76"/>
      <c r="AB32" s="76"/>
      <c r="AC32" s="94"/>
      <c r="AD32" s="76"/>
      <c r="AE32" s="76"/>
      <c r="AF32" s="76"/>
      <c r="AG32" s="76"/>
      <c r="AH32" s="76"/>
      <c r="AI32" s="76"/>
      <c r="AJ32" s="94"/>
      <c r="AK32" s="94"/>
    </row>
    <row r="33" spans="4:37" x14ac:dyDescent="0.25">
      <c r="D33" s="76"/>
      <c r="E33" s="76"/>
      <c r="F33" s="76"/>
      <c r="G33" s="76"/>
      <c r="H33" s="76"/>
      <c r="I33" s="76"/>
      <c r="J33" s="76"/>
      <c r="K33" s="76"/>
      <c r="L33" s="76"/>
      <c r="M33" s="94"/>
      <c r="N33" s="76"/>
      <c r="O33" s="76"/>
      <c r="P33" s="76"/>
      <c r="Q33" s="94"/>
      <c r="R33" s="76"/>
      <c r="S33" s="76"/>
      <c r="T33" s="76"/>
      <c r="U33" s="94"/>
      <c r="V33" s="76"/>
      <c r="W33" s="76"/>
      <c r="X33" s="76"/>
      <c r="Y33" s="94"/>
      <c r="Z33" s="76"/>
      <c r="AA33" s="76"/>
      <c r="AB33" s="76"/>
      <c r="AC33" s="94"/>
      <c r="AD33" s="76"/>
      <c r="AE33" s="76"/>
      <c r="AF33" s="76"/>
      <c r="AG33" s="76"/>
      <c r="AH33" s="76"/>
      <c r="AI33" s="76"/>
      <c r="AJ33" s="94"/>
      <c r="AK33" s="94"/>
    </row>
    <row r="34" spans="4:37" x14ac:dyDescent="0.25">
      <c r="D34" s="76"/>
      <c r="E34" s="76"/>
      <c r="F34" s="76"/>
      <c r="G34" s="76"/>
      <c r="H34" s="76"/>
      <c r="I34" s="76"/>
      <c r="J34" s="76"/>
      <c r="K34" s="76"/>
      <c r="L34" s="76"/>
      <c r="M34" s="94"/>
      <c r="N34" s="76"/>
      <c r="O34" s="76"/>
      <c r="P34" s="76"/>
      <c r="Q34" s="94"/>
      <c r="R34" s="76"/>
      <c r="S34" s="76"/>
      <c r="T34" s="76"/>
      <c r="U34" s="94"/>
      <c r="V34" s="76"/>
      <c r="W34" s="76"/>
      <c r="X34" s="76"/>
      <c r="Y34" s="94"/>
      <c r="Z34" s="76"/>
      <c r="AA34" s="76"/>
      <c r="AB34" s="76"/>
      <c r="AC34" s="94"/>
      <c r="AD34" s="76"/>
      <c r="AE34" s="76"/>
      <c r="AF34" s="76"/>
      <c r="AG34" s="76"/>
      <c r="AH34" s="76"/>
      <c r="AI34" s="76"/>
      <c r="AJ34" s="94"/>
      <c r="AK34" s="94"/>
    </row>
    <row r="35" spans="4:37" x14ac:dyDescent="0.25">
      <c r="D35" s="76"/>
      <c r="E35" s="76"/>
      <c r="F35" s="76"/>
      <c r="G35" s="76"/>
      <c r="H35" s="76"/>
      <c r="I35" s="76"/>
      <c r="J35" s="76"/>
      <c r="K35" s="76"/>
      <c r="L35" s="76"/>
      <c r="M35" s="94"/>
      <c r="N35" s="76"/>
      <c r="O35" s="76"/>
      <c r="P35" s="76"/>
      <c r="Q35" s="94"/>
      <c r="R35" s="76"/>
      <c r="S35" s="76"/>
      <c r="T35" s="76"/>
      <c r="U35" s="94"/>
      <c r="V35" s="76"/>
      <c r="W35" s="76"/>
      <c r="X35" s="76"/>
      <c r="Y35" s="94"/>
      <c r="Z35" s="76"/>
      <c r="AA35" s="76"/>
      <c r="AB35" s="76"/>
      <c r="AC35" s="94"/>
      <c r="AD35" s="76"/>
      <c r="AE35" s="76"/>
      <c r="AF35" s="76"/>
      <c r="AG35" s="76"/>
      <c r="AH35" s="76"/>
      <c r="AI35" s="76"/>
      <c r="AJ35" s="94"/>
      <c r="AK35" s="94"/>
    </row>
    <row r="36" spans="4:37" x14ac:dyDescent="0.25">
      <c r="D36" s="76"/>
      <c r="E36" s="76"/>
      <c r="F36" s="76"/>
      <c r="G36" s="76"/>
      <c r="H36" s="76"/>
      <c r="I36" s="76"/>
      <c r="J36" s="76"/>
      <c r="K36" s="76"/>
      <c r="L36" s="76"/>
      <c r="M36" s="94"/>
      <c r="N36" s="76"/>
      <c r="O36" s="76"/>
      <c r="P36" s="76"/>
      <c r="Q36" s="94"/>
      <c r="R36" s="76"/>
      <c r="S36" s="76"/>
      <c r="T36" s="76"/>
      <c r="U36" s="94"/>
      <c r="V36" s="76"/>
      <c r="W36" s="76"/>
      <c r="X36" s="76"/>
      <c r="Y36" s="94"/>
      <c r="Z36" s="76"/>
      <c r="AA36" s="76"/>
      <c r="AB36" s="76"/>
      <c r="AC36" s="94"/>
      <c r="AD36" s="76"/>
      <c r="AE36" s="76"/>
      <c r="AF36" s="76"/>
      <c r="AG36" s="76"/>
      <c r="AH36" s="76"/>
      <c r="AI36" s="76"/>
      <c r="AJ36" s="94"/>
      <c r="AK36" s="94"/>
    </row>
    <row r="37" spans="4:37" x14ac:dyDescent="0.25">
      <c r="D37" s="76"/>
      <c r="E37" s="76"/>
      <c r="F37" s="76"/>
      <c r="G37" s="76"/>
      <c r="H37" s="76"/>
      <c r="I37" s="76"/>
      <c r="J37" s="76"/>
      <c r="K37" s="76"/>
      <c r="L37" s="76"/>
      <c r="M37" s="94"/>
      <c r="N37" s="76"/>
      <c r="O37" s="76"/>
      <c r="P37" s="76"/>
      <c r="Q37" s="94"/>
      <c r="R37" s="76"/>
      <c r="S37" s="76"/>
      <c r="T37" s="76"/>
      <c r="U37" s="94"/>
      <c r="V37" s="76"/>
      <c r="W37" s="76"/>
      <c r="X37" s="76"/>
      <c r="Y37" s="94"/>
      <c r="Z37" s="76"/>
      <c r="AA37" s="76"/>
      <c r="AB37" s="76"/>
      <c r="AC37" s="94"/>
      <c r="AD37" s="76"/>
      <c r="AE37" s="76"/>
      <c r="AF37" s="76"/>
      <c r="AG37" s="76"/>
      <c r="AH37" s="76"/>
      <c r="AI37" s="76"/>
      <c r="AJ37" s="94"/>
      <c r="AK37" s="94"/>
    </row>
    <row r="38" spans="4:37" x14ac:dyDescent="0.25">
      <c r="D38" s="76"/>
      <c r="E38" s="76"/>
      <c r="F38" s="76"/>
      <c r="G38" s="76"/>
      <c r="H38" s="76"/>
      <c r="I38" s="76"/>
      <c r="J38" s="76"/>
      <c r="K38" s="76"/>
      <c r="L38" s="76"/>
      <c r="M38" s="94"/>
      <c r="N38" s="76"/>
      <c r="O38" s="76"/>
      <c r="P38" s="76"/>
      <c r="Q38" s="94"/>
      <c r="R38" s="76"/>
      <c r="S38" s="76"/>
      <c r="T38" s="76"/>
      <c r="U38" s="94"/>
      <c r="V38" s="76"/>
      <c r="W38" s="76"/>
      <c r="X38" s="76"/>
      <c r="Y38" s="94"/>
      <c r="Z38" s="76"/>
      <c r="AA38" s="76"/>
      <c r="AB38" s="76"/>
      <c r="AC38" s="94"/>
      <c r="AD38" s="76"/>
      <c r="AE38" s="76"/>
      <c r="AF38" s="76"/>
      <c r="AG38" s="76"/>
      <c r="AH38" s="76"/>
      <c r="AI38" s="76"/>
      <c r="AJ38" s="94"/>
      <c r="AK38" s="94"/>
    </row>
    <row r="39" spans="4:37" x14ac:dyDescent="0.25">
      <c r="D39" s="76"/>
      <c r="E39" s="76"/>
      <c r="F39" s="76"/>
      <c r="G39" s="76"/>
      <c r="H39" s="76"/>
      <c r="I39" s="76"/>
      <c r="J39" s="76"/>
      <c r="K39" s="76"/>
      <c r="L39" s="76"/>
      <c r="M39" s="94"/>
      <c r="N39" s="76"/>
      <c r="O39" s="76"/>
      <c r="P39" s="76"/>
      <c r="Q39" s="94"/>
      <c r="R39" s="76"/>
      <c r="S39" s="76"/>
      <c r="T39" s="76"/>
      <c r="U39" s="94"/>
      <c r="V39" s="76"/>
      <c r="W39" s="76"/>
      <c r="X39" s="76"/>
      <c r="Y39" s="94"/>
      <c r="Z39" s="76"/>
      <c r="AA39" s="76"/>
      <c r="AB39" s="76"/>
      <c r="AC39" s="94"/>
      <c r="AD39" s="76"/>
      <c r="AE39" s="76"/>
      <c r="AF39" s="76"/>
      <c r="AG39" s="76"/>
      <c r="AH39" s="76"/>
      <c r="AI39" s="76"/>
      <c r="AJ39" s="94"/>
      <c r="AK39" s="94"/>
    </row>
    <row r="40" spans="4:37" x14ac:dyDescent="0.25">
      <c r="D40" s="76"/>
      <c r="E40" s="76"/>
      <c r="F40" s="76"/>
      <c r="G40" s="76"/>
      <c r="H40" s="76"/>
      <c r="I40" s="76"/>
      <c r="J40" s="76"/>
      <c r="K40" s="76"/>
      <c r="L40" s="76"/>
      <c r="M40" s="94"/>
      <c r="N40" s="76"/>
      <c r="O40" s="76"/>
      <c r="P40" s="76"/>
      <c r="Q40" s="94"/>
      <c r="R40" s="76"/>
      <c r="S40" s="76"/>
      <c r="T40" s="76"/>
      <c r="U40" s="94"/>
      <c r="V40" s="76"/>
      <c r="W40" s="76"/>
      <c r="X40" s="76"/>
      <c r="Y40" s="94"/>
      <c r="Z40" s="76"/>
      <c r="AA40" s="76"/>
      <c r="AB40" s="76"/>
      <c r="AC40" s="94"/>
      <c r="AD40" s="76"/>
      <c r="AE40" s="76"/>
      <c r="AF40" s="76"/>
      <c r="AG40" s="76"/>
      <c r="AH40" s="76"/>
      <c r="AI40" s="76"/>
      <c r="AJ40" s="94"/>
      <c r="AK40" s="94"/>
    </row>
    <row r="41" spans="4:37" x14ac:dyDescent="0.25">
      <c r="D41" s="76"/>
      <c r="E41" s="76"/>
      <c r="F41" s="76"/>
      <c r="G41" s="76"/>
      <c r="H41" s="76"/>
      <c r="I41" s="76"/>
      <c r="J41" s="76"/>
      <c r="K41" s="76"/>
      <c r="L41" s="76"/>
      <c r="M41" s="94"/>
      <c r="N41" s="76"/>
      <c r="O41" s="76"/>
      <c r="P41" s="76"/>
      <c r="Q41" s="94"/>
      <c r="R41" s="76"/>
      <c r="S41" s="76"/>
      <c r="T41" s="76"/>
      <c r="U41" s="94"/>
      <c r="V41" s="76"/>
      <c r="W41" s="76"/>
      <c r="X41" s="76"/>
      <c r="Y41" s="94"/>
      <c r="Z41" s="76"/>
      <c r="AA41" s="76"/>
      <c r="AB41" s="76"/>
      <c r="AC41" s="94"/>
      <c r="AD41" s="76"/>
      <c r="AE41" s="76"/>
      <c r="AF41" s="76"/>
      <c r="AG41" s="76"/>
      <c r="AH41" s="76"/>
      <c r="AI41" s="76"/>
      <c r="AJ41" s="94"/>
      <c r="AK41" s="94"/>
    </row>
    <row r="42" spans="4:37" x14ac:dyDescent="0.25">
      <c r="D42" s="76"/>
      <c r="E42" s="76"/>
      <c r="F42" s="76"/>
      <c r="G42" s="76"/>
      <c r="H42" s="76"/>
      <c r="I42" s="76"/>
      <c r="J42" s="76"/>
      <c r="K42" s="76"/>
      <c r="L42" s="76"/>
      <c r="M42" s="94"/>
      <c r="N42" s="76"/>
      <c r="O42" s="76"/>
      <c r="P42" s="76"/>
      <c r="Q42" s="94"/>
      <c r="R42" s="76"/>
      <c r="S42" s="76"/>
      <c r="T42" s="76"/>
      <c r="U42" s="94"/>
      <c r="V42" s="76"/>
      <c r="W42" s="76"/>
      <c r="X42" s="76"/>
      <c r="Y42" s="94"/>
      <c r="Z42" s="76"/>
      <c r="AA42" s="76"/>
      <c r="AB42" s="76"/>
      <c r="AC42" s="94"/>
      <c r="AD42" s="76"/>
      <c r="AE42" s="76"/>
      <c r="AF42" s="76"/>
      <c r="AG42" s="76"/>
      <c r="AH42" s="76"/>
      <c r="AI42" s="76"/>
      <c r="AJ42" s="94"/>
      <c r="AK42" s="94"/>
    </row>
    <row r="43" spans="4:37" x14ac:dyDescent="0.25">
      <c r="D43" s="76"/>
      <c r="E43" s="76"/>
      <c r="F43" s="76"/>
      <c r="G43" s="76"/>
      <c r="H43" s="76"/>
      <c r="I43" s="76"/>
      <c r="J43" s="76"/>
      <c r="K43" s="76"/>
      <c r="L43" s="76"/>
      <c r="M43" s="94"/>
      <c r="N43" s="76"/>
      <c r="O43" s="76"/>
      <c r="P43" s="76"/>
      <c r="Q43" s="94"/>
      <c r="R43" s="76"/>
      <c r="S43" s="76"/>
      <c r="T43" s="76"/>
      <c r="U43" s="94"/>
      <c r="V43" s="76"/>
      <c r="W43" s="76"/>
      <c r="X43" s="76"/>
      <c r="Y43" s="94"/>
      <c r="Z43" s="76"/>
      <c r="AA43" s="76"/>
      <c r="AB43" s="76"/>
      <c r="AC43" s="94"/>
      <c r="AD43" s="76"/>
      <c r="AE43" s="76"/>
      <c r="AF43" s="76"/>
      <c r="AG43" s="76"/>
      <c r="AH43" s="76"/>
      <c r="AI43" s="76"/>
      <c r="AJ43" s="94"/>
      <c r="AK43" s="94"/>
    </row>
    <row r="44" spans="4:37" x14ac:dyDescent="0.25">
      <c r="D44" s="76"/>
      <c r="E44" s="76"/>
      <c r="F44" s="76"/>
      <c r="G44" s="76"/>
      <c r="H44" s="76"/>
      <c r="I44" s="76"/>
      <c r="J44" s="76"/>
      <c r="K44" s="76"/>
      <c r="L44" s="76"/>
      <c r="M44" s="94"/>
      <c r="N44" s="76"/>
      <c r="O44" s="76"/>
      <c r="P44" s="76"/>
      <c r="Q44" s="94"/>
      <c r="R44" s="76"/>
      <c r="S44" s="76"/>
      <c r="T44" s="76"/>
      <c r="U44" s="94"/>
      <c r="V44" s="76"/>
      <c r="W44" s="76"/>
      <c r="X44" s="76"/>
      <c r="Y44" s="94"/>
      <c r="Z44" s="76"/>
      <c r="AA44" s="76"/>
      <c r="AB44" s="76"/>
      <c r="AC44" s="94"/>
      <c r="AD44" s="76"/>
      <c r="AE44" s="76"/>
      <c r="AF44" s="76"/>
      <c r="AG44" s="76"/>
      <c r="AH44" s="76"/>
      <c r="AI44" s="76"/>
      <c r="AJ44" s="94"/>
      <c r="AK44" s="94"/>
    </row>
    <row r="45" spans="4:37" x14ac:dyDescent="0.25">
      <c r="D45" s="76"/>
      <c r="E45" s="76"/>
      <c r="F45" s="76"/>
      <c r="G45" s="76"/>
      <c r="H45" s="76"/>
      <c r="I45" s="76"/>
      <c r="J45" s="76"/>
      <c r="K45" s="76"/>
      <c r="L45" s="76"/>
      <c r="M45" s="94"/>
      <c r="N45" s="76"/>
      <c r="O45" s="76"/>
      <c r="P45" s="76"/>
      <c r="Q45" s="94"/>
      <c r="R45" s="76"/>
      <c r="S45" s="76"/>
      <c r="T45" s="76"/>
      <c r="U45" s="94"/>
      <c r="V45" s="76"/>
      <c r="W45" s="76"/>
      <c r="X45" s="76"/>
      <c r="Y45" s="94"/>
      <c r="Z45" s="76"/>
      <c r="AA45" s="76"/>
      <c r="AB45" s="76"/>
      <c r="AC45" s="94"/>
      <c r="AD45" s="76"/>
      <c r="AE45" s="76"/>
      <c r="AF45" s="76"/>
      <c r="AG45" s="76"/>
      <c r="AH45" s="76"/>
      <c r="AI45" s="76"/>
      <c r="AJ45" s="94"/>
      <c r="AK45" s="94"/>
    </row>
    <row r="46" spans="4:37" x14ac:dyDescent="0.25">
      <c r="D46" s="76"/>
      <c r="E46" s="76"/>
      <c r="F46" s="76"/>
      <c r="G46" s="76"/>
      <c r="H46" s="76"/>
      <c r="I46" s="76"/>
      <c r="J46" s="76"/>
      <c r="K46" s="76"/>
      <c r="L46" s="76"/>
      <c r="M46" s="94"/>
      <c r="N46" s="76"/>
      <c r="O46" s="76"/>
      <c r="P46" s="76"/>
      <c r="Q46" s="94"/>
      <c r="R46" s="76"/>
      <c r="S46" s="76"/>
      <c r="T46" s="76"/>
      <c r="U46" s="94"/>
      <c r="V46" s="76"/>
      <c r="W46" s="76"/>
      <c r="X46" s="76"/>
      <c r="Y46" s="94"/>
      <c r="Z46" s="76"/>
      <c r="AA46" s="76"/>
      <c r="AB46" s="76"/>
      <c r="AC46" s="94"/>
      <c r="AD46" s="76"/>
      <c r="AE46" s="76"/>
      <c r="AF46" s="76"/>
      <c r="AG46" s="76"/>
      <c r="AH46" s="76"/>
      <c r="AI46" s="76"/>
      <c r="AJ46" s="94"/>
      <c r="AK46" s="94"/>
    </row>
    <row r="47" spans="4:37" x14ac:dyDescent="0.25">
      <c r="D47" s="76"/>
      <c r="E47" s="76"/>
      <c r="F47" s="76"/>
      <c r="G47" s="76"/>
      <c r="H47" s="76"/>
      <c r="I47" s="76"/>
      <c r="J47" s="76"/>
      <c r="K47" s="76"/>
      <c r="L47" s="76"/>
      <c r="M47" s="94"/>
      <c r="N47" s="76"/>
      <c r="O47" s="76"/>
      <c r="P47" s="76"/>
      <c r="Q47" s="94"/>
      <c r="R47" s="76"/>
      <c r="S47" s="76"/>
      <c r="T47" s="76"/>
      <c r="U47" s="94"/>
      <c r="V47" s="76"/>
      <c r="W47" s="76"/>
      <c r="X47" s="76"/>
      <c r="Y47" s="94"/>
      <c r="Z47" s="76"/>
      <c r="AA47" s="76"/>
      <c r="AB47" s="76"/>
      <c r="AC47" s="94"/>
      <c r="AD47" s="76"/>
      <c r="AE47" s="76"/>
      <c r="AF47" s="76"/>
      <c r="AG47" s="76"/>
      <c r="AH47" s="76"/>
      <c r="AI47" s="76"/>
      <c r="AJ47" s="94"/>
      <c r="AK47" s="94"/>
    </row>
    <row r="48" spans="4:37" x14ac:dyDescent="0.25">
      <c r="D48" s="76"/>
      <c r="E48" s="76"/>
      <c r="F48" s="76"/>
      <c r="G48" s="76"/>
      <c r="H48" s="76"/>
      <c r="I48" s="76"/>
      <c r="J48" s="76"/>
      <c r="K48" s="76"/>
      <c r="L48" s="76"/>
      <c r="M48" s="94"/>
      <c r="N48" s="76"/>
      <c r="O48" s="76"/>
      <c r="P48" s="76"/>
      <c r="Q48" s="94"/>
      <c r="R48" s="76"/>
      <c r="S48" s="76"/>
      <c r="T48" s="76"/>
      <c r="U48" s="94"/>
      <c r="V48" s="76"/>
      <c r="W48" s="76"/>
      <c r="X48" s="76"/>
      <c r="Y48" s="94"/>
      <c r="Z48" s="76"/>
      <c r="AA48" s="76"/>
      <c r="AB48" s="76"/>
      <c r="AC48" s="94"/>
      <c r="AD48" s="76"/>
      <c r="AE48" s="76"/>
      <c r="AF48" s="76"/>
      <c r="AG48" s="76"/>
      <c r="AH48" s="76"/>
      <c r="AI48" s="76"/>
      <c r="AJ48" s="94"/>
      <c r="AK48" s="94"/>
    </row>
    <row r="49" spans="4:37" x14ac:dyDescent="0.25">
      <c r="D49" s="76"/>
      <c r="E49" s="76"/>
      <c r="F49" s="76"/>
      <c r="G49" s="76"/>
      <c r="H49" s="76"/>
      <c r="I49" s="76"/>
      <c r="J49" s="76"/>
      <c r="K49" s="76"/>
      <c r="L49" s="76"/>
      <c r="M49" s="94"/>
      <c r="N49" s="76"/>
      <c r="O49" s="76"/>
      <c r="P49" s="76"/>
      <c r="Q49" s="94"/>
      <c r="R49" s="76"/>
      <c r="S49" s="76"/>
      <c r="T49" s="76"/>
      <c r="U49" s="94"/>
      <c r="V49" s="76"/>
      <c r="W49" s="76"/>
      <c r="X49" s="76"/>
      <c r="Y49" s="94"/>
      <c r="Z49" s="76"/>
      <c r="AA49" s="76"/>
      <c r="AB49" s="76"/>
      <c r="AC49" s="94"/>
      <c r="AD49" s="76"/>
      <c r="AE49" s="76"/>
      <c r="AF49" s="76"/>
      <c r="AG49" s="76"/>
      <c r="AH49" s="76"/>
      <c r="AI49" s="76"/>
      <c r="AJ49" s="94"/>
      <c r="AK49" s="94"/>
    </row>
    <row r="50" spans="4:37" x14ac:dyDescent="0.25">
      <c r="D50" s="76"/>
      <c r="E50" s="76"/>
      <c r="F50" s="76"/>
      <c r="G50" s="76"/>
      <c r="H50" s="76"/>
      <c r="I50" s="76"/>
      <c r="J50" s="76"/>
      <c r="K50" s="76"/>
      <c r="L50" s="76"/>
      <c r="M50" s="94"/>
      <c r="N50" s="76"/>
      <c r="O50" s="76"/>
      <c r="P50" s="76"/>
      <c r="Q50" s="94"/>
      <c r="R50" s="76"/>
      <c r="S50" s="76"/>
      <c r="T50" s="76"/>
      <c r="U50" s="94"/>
      <c r="V50" s="76"/>
      <c r="W50" s="76"/>
      <c r="X50" s="76"/>
      <c r="Y50" s="94"/>
      <c r="Z50" s="76"/>
      <c r="AA50" s="76"/>
      <c r="AB50" s="76"/>
      <c r="AC50" s="94"/>
      <c r="AD50" s="76"/>
      <c r="AE50" s="76"/>
      <c r="AF50" s="76"/>
      <c r="AG50" s="76"/>
      <c r="AH50" s="76"/>
      <c r="AI50" s="76"/>
      <c r="AJ50" s="94"/>
      <c r="AK50" s="94"/>
    </row>
    <row r="51" spans="4:37" x14ac:dyDescent="0.25">
      <c r="D51" s="76"/>
      <c r="E51" s="76"/>
      <c r="F51" s="76"/>
      <c r="G51" s="76"/>
      <c r="H51" s="76"/>
      <c r="I51" s="76"/>
      <c r="J51" s="76"/>
      <c r="K51" s="76"/>
      <c r="L51" s="76"/>
      <c r="M51" s="94"/>
      <c r="N51" s="76"/>
      <c r="O51" s="76"/>
      <c r="P51" s="76"/>
      <c r="Q51" s="94"/>
      <c r="R51" s="76"/>
      <c r="S51" s="76"/>
      <c r="T51" s="76"/>
      <c r="U51" s="94"/>
      <c r="V51" s="76"/>
      <c r="W51" s="76"/>
      <c r="X51" s="76"/>
      <c r="Y51" s="94"/>
      <c r="Z51" s="76"/>
      <c r="AA51" s="76"/>
      <c r="AB51" s="76"/>
      <c r="AC51" s="94"/>
      <c r="AD51" s="76"/>
      <c r="AE51" s="76"/>
      <c r="AF51" s="76"/>
      <c r="AG51" s="76"/>
      <c r="AH51" s="76"/>
      <c r="AI51" s="76"/>
      <c r="AJ51" s="94"/>
      <c r="AK51" s="94"/>
    </row>
    <row r="52" spans="4:37" x14ac:dyDescent="0.25">
      <c r="D52" s="76"/>
      <c r="E52" s="76"/>
      <c r="F52" s="76"/>
      <c r="G52" s="76"/>
      <c r="H52" s="76"/>
      <c r="I52" s="76"/>
      <c r="J52" s="76"/>
      <c r="K52" s="76"/>
      <c r="L52" s="76"/>
      <c r="M52" s="94"/>
      <c r="N52" s="76"/>
      <c r="O52" s="76"/>
      <c r="P52" s="76"/>
      <c r="Q52" s="94"/>
      <c r="R52" s="76"/>
      <c r="S52" s="76"/>
      <c r="T52" s="76"/>
      <c r="U52" s="94"/>
      <c r="V52" s="76"/>
      <c r="W52" s="76"/>
      <c r="X52" s="76"/>
      <c r="Y52" s="94"/>
      <c r="Z52" s="76"/>
      <c r="AA52" s="76"/>
      <c r="AB52" s="76"/>
      <c r="AC52" s="94"/>
      <c r="AD52" s="76"/>
      <c r="AE52" s="76"/>
      <c r="AF52" s="76"/>
      <c r="AG52" s="76"/>
      <c r="AH52" s="76"/>
      <c r="AI52" s="76"/>
      <c r="AJ52" s="94"/>
      <c r="AK52" s="94"/>
    </row>
    <row r="53" spans="4:37" x14ac:dyDescent="0.25">
      <c r="D53" s="76"/>
      <c r="E53" s="76"/>
      <c r="F53" s="76"/>
      <c r="G53" s="76"/>
      <c r="H53" s="76"/>
      <c r="I53" s="76"/>
      <c r="J53" s="76"/>
      <c r="K53" s="76"/>
      <c r="L53" s="76"/>
      <c r="M53" s="94"/>
      <c r="N53" s="76"/>
      <c r="O53" s="76"/>
      <c r="P53" s="76"/>
      <c r="Q53" s="94"/>
      <c r="R53" s="76"/>
      <c r="S53" s="76"/>
      <c r="T53" s="76"/>
      <c r="U53" s="94"/>
      <c r="V53" s="76"/>
      <c r="W53" s="76"/>
      <c r="X53" s="76"/>
      <c r="Y53" s="94"/>
      <c r="Z53" s="76"/>
      <c r="AA53" s="76"/>
      <c r="AB53" s="76"/>
      <c r="AC53" s="94"/>
      <c r="AD53" s="76"/>
      <c r="AE53" s="76"/>
      <c r="AF53" s="76"/>
      <c r="AG53" s="76"/>
      <c r="AH53" s="76"/>
      <c r="AI53" s="76"/>
      <c r="AJ53" s="94"/>
      <c r="AK53" s="94"/>
    </row>
    <row r="54" spans="4:37" x14ac:dyDescent="0.25">
      <c r="D54" s="76"/>
      <c r="E54" s="76"/>
      <c r="F54" s="76"/>
      <c r="G54" s="76"/>
      <c r="H54" s="76"/>
      <c r="I54" s="76"/>
      <c r="J54" s="76"/>
      <c r="K54" s="76"/>
      <c r="L54" s="76"/>
      <c r="M54" s="94"/>
      <c r="N54" s="76"/>
      <c r="O54" s="76"/>
      <c r="P54" s="76"/>
      <c r="Q54" s="94"/>
      <c r="R54" s="76"/>
      <c r="S54" s="76"/>
      <c r="T54" s="76"/>
      <c r="U54" s="94"/>
      <c r="V54" s="76"/>
      <c r="W54" s="76"/>
      <c r="X54" s="76"/>
      <c r="Y54" s="94"/>
      <c r="Z54" s="76"/>
      <c r="AA54" s="76"/>
      <c r="AB54" s="76"/>
      <c r="AC54" s="94"/>
      <c r="AD54" s="76"/>
      <c r="AE54" s="76"/>
      <c r="AF54" s="76"/>
      <c r="AG54" s="76"/>
      <c r="AH54" s="76"/>
      <c r="AI54" s="76"/>
      <c r="AJ54" s="94"/>
      <c r="AK54" s="94"/>
    </row>
    <row r="55" spans="4:37" x14ac:dyDescent="0.25">
      <c r="D55" s="76"/>
      <c r="E55" s="76"/>
      <c r="F55" s="76"/>
      <c r="G55" s="76"/>
      <c r="H55" s="76"/>
      <c r="I55" s="76"/>
      <c r="J55" s="76"/>
      <c r="K55" s="76"/>
      <c r="L55" s="76"/>
      <c r="M55" s="94"/>
      <c r="N55" s="76"/>
      <c r="O55" s="76"/>
      <c r="P55" s="76"/>
      <c r="Q55" s="94"/>
      <c r="R55" s="76"/>
      <c r="S55" s="76"/>
      <c r="T55" s="76"/>
      <c r="U55" s="94"/>
      <c r="V55" s="76"/>
      <c r="W55" s="76"/>
      <c r="X55" s="76"/>
      <c r="Y55" s="94"/>
      <c r="Z55" s="76"/>
      <c r="AA55" s="76"/>
      <c r="AB55" s="76"/>
      <c r="AC55" s="94"/>
      <c r="AD55" s="76"/>
      <c r="AE55" s="76"/>
      <c r="AF55" s="76"/>
      <c r="AG55" s="76"/>
      <c r="AH55" s="76"/>
      <c r="AI55" s="76"/>
      <c r="AJ55" s="94"/>
      <c r="AK55" s="94"/>
    </row>
    <row r="56" spans="4:37" x14ac:dyDescent="0.25">
      <c r="D56" s="76"/>
      <c r="E56" s="76"/>
      <c r="F56" s="76"/>
      <c r="G56" s="76"/>
      <c r="H56" s="76"/>
      <c r="I56" s="76"/>
      <c r="J56" s="76"/>
      <c r="K56" s="76"/>
      <c r="L56" s="76"/>
      <c r="M56" s="94"/>
      <c r="N56" s="76"/>
      <c r="O56" s="76"/>
      <c r="P56" s="76"/>
      <c r="Q56" s="94"/>
      <c r="R56" s="76"/>
      <c r="S56" s="76"/>
      <c r="T56" s="76"/>
      <c r="U56" s="94"/>
      <c r="V56" s="76"/>
      <c r="W56" s="76"/>
      <c r="X56" s="76"/>
      <c r="Y56" s="94"/>
      <c r="Z56" s="76"/>
      <c r="AA56" s="76"/>
      <c r="AB56" s="76"/>
      <c r="AC56" s="94"/>
      <c r="AD56" s="76"/>
      <c r="AE56" s="76"/>
      <c r="AF56" s="76"/>
      <c r="AG56" s="76"/>
      <c r="AH56" s="76"/>
      <c r="AI56" s="76"/>
      <c r="AJ56" s="94"/>
      <c r="AK56" s="94"/>
    </row>
    <row r="57" spans="4:37" x14ac:dyDescent="0.25">
      <c r="D57" s="76"/>
      <c r="E57" s="76"/>
      <c r="F57" s="76"/>
      <c r="G57" s="76"/>
      <c r="H57" s="76"/>
      <c r="I57" s="76"/>
      <c r="J57" s="76"/>
      <c r="K57" s="76"/>
      <c r="L57" s="76"/>
      <c r="M57" s="94"/>
      <c r="N57" s="76"/>
      <c r="O57" s="76"/>
      <c r="P57" s="76"/>
      <c r="Q57" s="94"/>
      <c r="R57" s="76"/>
      <c r="S57" s="76"/>
      <c r="T57" s="76"/>
      <c r="U57" s="94"/>
      <c r="V57" s="76"/>
      <c r="W57" s="76"/>
      <c r="X57" s="76"/>
      <c r="Y57" s="94"/>
      <c r="Z57" s="76"/>
      <c r="AA57" s="76"/>
      <c r="AB57" s="76"/>
      <c r="AC57" s="94"/>
      <c r="AD57" s="76"/>
      <c r="AE57" s="76"/>
      <c r="AF57" s="76"/>
      <c r="AG57" s="76"/>
      <c r="AH57" s="76"/>
      <c r="AI57" s="76"/>
      <c r="AJ57" s="94"/>
      <c r="AK57" s="94"/>
    </row>
    <row r="58" spans="4:37" x14ac:dyDescent="0.25">
      <c r="D58" s="76"/>
      <c r="E58" s="76"/>
      <c r="F58" s="76"/>
      <c r="G58" s="76"/>
      <c r="H58" s="76"/>
      <c r="I58" s="76"/>
      <c r="J58" s="76"/>
      <c r="K58" s="76"/>
      <c r="L58" s="76"/>
      <c r="M58" s="94"/>
      <c r="N58" s="76"/>
      <c r="O58" s="76"/>
      <c r="P58" s="76"/>
      <c r="Q58" s="94"/>
      <c r="R58" s="76"/>
      <c r="S58" s="76"/>
      <c r="T58" s="76"/>
      <c r="U58" s="94"/>
      <c r="V58" s="76"/>
      <c r="W58" s="76"/>
      <c r="X58" s="76"/>
      <c r="Y58" s="94"/>
      <c r="Z58" s="76"/>
      <c r="AA58" s="76"/>
      <c r="AB58" s="76"/>
      <c r="AC58" s="94"/>
      <c r="AD58" s="76"/>
      <c r="AE58" s="76"/>
      <c r="AF58" s="76"/>
      <c r="AG58" s="76"/>
      <c r="AH58" s="76"/>
      <c r="AI58" s="76"/>
      <c r="AJ58" s="94"/>
      <c r="AK58" s="94"/>
    </row>
    <row r="59" spans="4:37" x14ac:dyDescent="0.25">
      <c r="D59" s="76"/>
      <c r="E59" s="76"/>
      <c r="F59" s="76"/>
      <c r="G59" s="76"/>
      <c r="H59" s="76"/>
      <c r="I59" s="76"/>
      <c r="J59" s="76"/>
      <c r="K59" s="76"/>
      <c r="L59" s="76"/>
      <c r="M59" s="94"/>
      <c r="N59" s="76"/>
      <c r="O59" s="76"/>
      <c r="P59" s="76"/>
      <c r="Q59" s="94"/>
      <c r="R59" s="76"/>
      <c r="S59" s="76"/>
      <c r="T59" s="76"/>
      <c r="U59" s="94"/>
      <c r="V59" s="76"/>
      <c r="W59" s="76"/>
      <c r="X59" s="76"/>
      <c r="Y59" s="94"/>
      <c r="Z59" s="76"/>
      <c r="AA59" s="76"/>
      <c r="AB59" s="76"/>
      <c r="AC59" s="94"/>
      <c r="AD59" s="76"/>
      <c r="AE59" s="76"/>
      <c r="AF59" s="76"/>
      <c r="AG59" s="76"/>
      <c r="AH59" s="76"/>
      <c r="AI59" s="76"/>
      <c r="AJ59" s="94"/>
      <c r="AK59" s="94"/>
    </row>
    <row r="60" spans="4:37" x14ac:dyDescent="0.25">
      <c r="D60" s="76"/>
      <c r="E60" s="76"/>
      <c r="F60" s="76"/>
      <c r="G60" s="76"/>
      <c r="H60" s="76"/>
      <c r="I60" s="76"/>
      <c r="J60" s="76"/>
      <c r="K60" s="76"/>
      <c r="L60" s="76"/>
      <c r="M60" s="94"/>
      <c r="N60" s="76"/>
      <c r="O60" s="76"/>
      <c r="P60" s="76"/>
      <c r="Q60" s="94"/>
      <c r="R60" s="76"/>
      <c r="S60" s="76"/>
      <c r="T60" s="76"/>
      <c r="U60" s="94"/>
      <c r="V60" s="76"/>
      <c r="W60" s="76"/>
      <c r="X60" s="76"/>
      <c r="Y60" s="94"/>
      <c r="Z60" s="76"/>
      <c r="AA60" s="76"/>
      <c r="AB60" s="76"/>
      <c r="AC60" s="94"/>
      <c r="AD60" s="76"/>
      <c r="AE60" s="76"/>
      <c r="AF60" s="76"/>
      <c r="AG60" s="76"/>
      <c r="AH60" s="76"/>
      <c r="AI60" s="76"/>
      <c r="AJ60" s="94"/>
      <c r="AK60" s="94"/>
    </row>
    <row r="61" spans="4:37" x14ac:dyDescent="0.25">
      <c r="D61" s="76"/>
      <c r="E61" s="76"/>
      <c r="F61" s="76"/>
      <c r="G61" s="76"/>
      <c r="H61" s="76"/>
      <c r="I61" s="76"/>
      <c r="J61" s="76"/>
      <c r="K61" s="76"/>
      <c r="L61" s="76"/>
      <c r="M61" s="94"/>
      <c r="N61" s="76"/>
      <c r="O61" s="76"/>
      <c r="P61" s="76"/>
      <c r="Q61" s="94"/>
      <c r="R61" s="76"/>
      <c r="S61" s="76"/>
      <c r="T61" s="76"/>
      <c r="U61" s="94"/>
      <c r="V61" s="76"/>
      <c r="W61" s="76"/>
      <c r="X61" s="76"/>
      <c r="Y61" s="94"/>
      <c r="Z61" s="76"/>
      <c r="AA61" s="76"/>
      <c r="AB61" s="76"/>
      <c r="AC61" s="94"/>
      <c r="AD61" s="76"/>
      <c r="AE61" s="76"/>
      <c r="AF61" s="76"/>
      <c r="AG61" s="76"/>
      <c r="AH61" s="76"/>
      <c r="AI61" s="76"/>
      <c r="AJ61" s="94"/>
      <c r="AK61" s="94"/>
    </row>
    <row r="62" spans="4:37" x14ac:dyDescent="0.25">
      <c r="D62" s="76"/>
      <c r="E62" s="76"/>
      <c r="F62" s="76"/>
      <c r="G62" s="76"/>
      <c r="H62" s="76"/>
      <c r="I62" s="76"/>
      <c r="J62" s="76"/>
      <c r="K62" s="76"/>
      <c r="L62" s="76"/>
      <c r="M62" s="94"/>
      <c r="N62" s="76"/>
      <c r="O62" s="76"/>
      <c r="P62" s="76"/>
      <c r="Q62" s="94"/>
      <c r="R62" s="76"/>
      <c r="S62" s="76"/>
      <c r="T62" s="76"/>
      <c r="U62" s="94"/>
      <c r="V62" s="76"/>
      <c r="W62" s="76"/>
      <c r="X62" s="76"/>
      <c r="Y62" s="94"/>
      <c r="Z62" s="76"/>
      <c r="AA62" s="76"/>
      <c r="AB62" s="76"/>
      <c r="AC62" s="94"/>
      <c r="AD62" s="76"/>
      <c r="AE62" s="76"/>
      <c r="AF62" s="76"/>
      <c r="AG62" s="76"/>
      <c r="AH62" s="76"/>
      <c r="AI62" s="76"/>
      <c r="AJ62" s="94"/>
      <c r="AK62" s="94"/>
    </row>
    <row r="63" spans="4:37" x14ac:dyDescent="0.25">
      <c r="D63" s="76"/>
      <c r="E63" s="76"/>
      <c r="F63" s="76"/>
      <c r="G63" s="76"/>
      <c r="H63" s="76"/>
      <c r="I63" s="76"/>
      <c r="J63" s="76"/>
      <c r="K63" s="76"/>
      <c r="L63" s="76"/>
      <c r="M63" s="94"/>
      <c r="N63" s="76"/>
      <c r="O63" s="76"/>
      <c r="P63" s="76"/>
      <c r="Q63" s="94"/>
      <c r="R63" s="76"/>
      <c r="S63" s="76"/>
      <c r="T63" s="76"/>
      <c r="U63" s="94"/>
      <c r="V63" s="76"/>
      <c r="W63" s="76"/>
      <c r="X63" s="76"/>
      <c r="Y63" s="94"/>
      <c r="Z63" s="76"/>
      <c r="AA63" s="76"/>
      <c r="AB63" s="76"/>
      <c r="AC63" s="94"/>
      <c r="AD63" s="76"/>
      <c r="AE63" s="76"/>
      <c r="AF63" s="76"/>
      <c r="AG63" s="76"/>
      <c r="AH63" s="76"/>
      <c r="AI63" s="76"/>
      <c r="AJ63" s="94"/>
      <c r="AK63" s="94"/>
    </row>
    <row r="64" spans="4:37" x14ac:dyDescent="0.25">
      <c r="D64" s="76"/>
      <c r="E64" s="76"/>
      <c r="F64" s="76"/>
      <c r="G64" s="76"/>
      <c r="H64" s="76"/>
      <c r="I64" s="76"/>
      <c r="J64" s="76"/>
      <c r="K64" s="76"/>
      <c r="L64" s="76"/>
      <c r="M64" s="94"/>
      <c r="N64" s="76"/>
      <c r="O64" s="76"/>
      <c r="P64" s="76"/>
      <c r="Q64" s="94"/>
      <c r="R64" s="76"/>
      <c r="S64" s="76"/>
      <c r="T64" s="76"/>
      <c r="U64" s="94"/>
      <c r="V64" s="76"/>
      <c r="W64" s="76"/>
      <c r="X64" s="76"/>
      <c r="Y64" s="94"/>
      <c r="Z64" s="76"/>
      <c r="AA64" s="76"/>
      <c r="AB64" s="76"/>
      <c r="AC64" s="94"/>
      <c r="AD64" s="76"/>
      <c r="AE64" s="76"/>
      <c r="AF64" s="76"/>
      <c r="AG64" s="76"/>
      <c r="AH64" s="76"/>
      <c r="AI64" s="76"/>
      <c r="AJ64" s="94"/>
      <c r="AK64" s="94"/>
    </row>
    <row r="65" spans="4:37" x14ac:dyDescent="0.25">
      <c r="D65" s="76"/>
      <c r="E65" s="76"/>
      <c r="F65" s="76"/>
      <c r="G65" s="76"/>
      <c r="H65" s="76"/>
      <c r="I65" s="76"/>
      <c r="J65" s="76"/>
      <c r="K65" s="76"/>
      <c r="L65" s="76"/>
      <c r="M65" s="94"/>
      <c r="N65" s="76"/>
      <c r="O65" s="76"/>
      <c r="P65" s="76"/>
      <c r="Q65" s="94"/>
      <c r="R65" s="76"/>
      <c r="S65" s="76"/>
      <c r="T65" s="76"/>
      <c r="U65" s="94"/>
      <c r="V65" s="76"/>
      <c r="W65" s="76"/>
      <c r="X65" s="76"/>
      <c r="Y65" s="94"/>
      <c r="Z65" s="76"/>
      <c r="AA65" s="76"/>
      <c r="AB65" s="76"/>
      <c r="AC65" s="94"/>
      <c r="AD65" s="76"/>
      <c r="AE65" s="76"/>
      <c r="AF65" s="76"/>
      <c r="AG65" s="76"/>
      <c r="AH65" s="76"/>
      <c r="AI65" s="76"/>
      <c r="AJ65" s="94"/>
      <c r="AK65" s="94"/>
    </row>
    <row r="66" spans="4:37" x14ac:dyDescent="0.25">
      <c r="D66" s="76"/>
      <c r="E66" s="76"/>
      <c r="F66" s="76"/>
      <c r="G66" s="76"/>
      <c r="H66" s="76"/>
      <c r="I66" s="76"/>
      <c r="J66" s="76"/>
      <c r="K66" s="76"/>
      <c r="L66" s="76"/>
      <c r="M66" s="94"/>
      <c r="N66" s="76"/>
      <c r="O66" s="76"/>
      <c r="P66" s="76"/>
      <c r="Q66" s="94"/>
      <c r="R66" s="76"/>
      <c r="S66" s="76"/>
      <c r="T66" s="76"/>
      <c r="U66" s="94"/>
      <c r="V66" s="76"/>
      <c r="W66" s="76"/>
      <c r="X66" s="76"/>
      <c r="Y66" s="94"/>
      <c r="Z66" s="76"/>
      <c r="AA66" s="76"/>
      <c r="AB66" s="76"/>
      <c r="AC66" s="94"/>
      <c r="AD66" s="76"/>
      <c r="AE66" s="76"/>
      <c r="AF66" s="76"/>
      <c r="AG66" s="76"/>
      <c r="AH66" s="76"/>
      <c r="AI66" s="76"/>
      <c r="AJ66" s="94"/>
      <c r="AK66" s="94"/>
    </row>
    <row r="67" spans="4:37" x14ac:dyDescent="0.25">
      <c r="D67" s="76"/>
      <c r="E67" s="76"/>
      <c r="F67" s="76"/>
      <c r="G67" s="76"/>
      <c r="H67" s="76"/>
      <c r="I67" s="76"/>
      <c r="J67" s="76"/>
      <c r="K67" s="76"/>
      <c r="L67" s="76"/>
      <c r="M67" s="94"/>
      <c r="N67" s="76"/>
      <c r="O67" s="76"/>
      <c r="P67" s="76"/>
      <c r="Q67" s="94"/>
      <c r="R67" s="76"/>
      <c r="S67" s="76"/>
      <c r="T67" s="76"/>
      <c r="U67" s="94"/>
      <c r="V67" s="76"/>
      <c r="W67" s="76"/>
      <c r="X67" s="76"/>
      <c r="Y67" s="94"/>
      <c r="Z67" s="76"/>
      <c r="AA67" s="76"/>
      <c r="AB67" s="76"/>
      <c r="AC67" s="94"/>
      <c r="AD67" s="76"/>
      <c r="AE67" s="76"/>
      <c r="AF67" s="76"/>
      <c r="AG67" s="76"/>
      <c r="AH67" s="76"/>
      <c r="AI67" s="76"/>
      <c r="AJ67" s="94"/>
      <c r="AK67" s="94"/>
    </row>
    <row r="68" spans="4:37" x14ac:dyDescent="0.25">
      <c r="D68" s="76"/>
      <c r="E68" s="76"/>
      <c r="F68" s="76"/>
      <c r="G68" s="76"/>
      <c r="H68" s="76"/>
      <c r="I68" s="76"/>
      <c r="J68" s="76"/>
      <c r="K68" s="76"/>
      <c r="L68" s="76"/>
      <c r="M68" s="94"/>
      <c r="N68" s="76"/>
      <c r="O68" s="76"/>
      <c r="P68" s="76"/>
      <c r="Q68" s="94"/>
      <c r="R68" s="76"/>
      <c r="S68" s="76"/>
      <c r="T68" s="76"/>
      <c r="U68" s="94"/>
      <c r="V68" s="76"/>
      <c r="W68" s="76"/>
      <c r="X68" s="76"/>
      <c r="Y68" s="94"/>
      <c r="Z68" s="76"/>
      <c r="AA68" s="76"/>
      <c r="AB68" s="76"/>
      <c r="AC68" s="94"/>
      <c r="AD68" s="76"/>
      <c r="AE68" s="76"/>
      <c r="AF68" s="76"/>
      <c r="AG68" s="76"/>
      <c r="AH68" s="76"/>
      <c r="AI68" s="76"/>
      <c r="AJ68" s="94"/>
      <c r="AK68" s="94"/>
    </row>
    <row r="69" spans="4:37" x14ac:dyDescent="0.25">
      <c r="D69" s="76"/>
      <c r="E69" s="76"/>
      <c r="F69" s="76"/>
      <c r="G69" s="76"/>
      <c r="H69" s="76"/>
      <c r="I69" s="76"/>
      <c r="J69" s="76"/>
      <c r="K69" s="76"/>
      <c r="L69" s="76"/>
      <c r="M69" s="94"/>
      <c r="N69" s="76"/>
      <c r="O69" s="76"/>
      <c r="P69" s="76"/>
      <c r="Q69" s="94"/>
      <c r="R69" s="76"/>
      <c r="S69" s="76"/>
      <c r="T69" s="76"/>
      <c r="U69" s="94"/>
      <c r="V69" s="76"/>
      <c r="W69" s="76"/>
      <c r="X69" s="76"/>
      <c r="Y69" s="94"/>
      <c r="Z69" s="76"/>
      <c r="AA69" s="76"/>
      <c r="AB69" s="76"/>
      <c r="AC69" s="94"/>
      <c r="AD69" s="76"/>
      <c r="AE69" s="76"/>
      <c r="AF69" s="76"/>
      <c r="AG69" s="76"/>
      <c r="AH69" s="76"/>
      <c r="AI69" s="76"/>
      <c r="AJ69" s="94"/>
      <c r="AK69" s="94"/>
    </row>
    <row r="70" spans="4:37" x14ac:dyDescent="0.25">
      <c r="D70" s="76"/>
      <c r="E70" s="76"/>
      <c r="F70" s="76"/>
      <c r="G70" s="76"/>
      <c r="H70" s="76"/>
      <c r="I70" s="76"/>
      <c r="J70" s="76"/>
      <c r="K70" s="76"/>
      <c r="L70" s="76"/>
      <c r="M70" s="94"/>
      <c r="N70" s="76"/>
      <c r="O70" s="76"/>
      <c r="P70" s="76"/>
      <c r="Q70" s="94"/>
      <c r="R70" s="76"/>
      <c r="S70" s="76"/>
      <c r="T70" s="76"/>
      <c r="U70" s="94"/>
      <c r="V70" s="76"/>
      <c r="W70" s="76"/>
      <c r="X70" s="76"/>
      <c r="Y70" s="94"/>
      <c r="Z70" s="76"/>
      <c r="AA70" s="76"/>
      <c r="AB70" s="76"/>
      <c r="AC70" s="94"/>
      <c r="AD70" s="76"/>
      <c r="AE70" s="76"/>
      <c r="AF70" s="76"/>
      <c r="AG70" s="76"/>
      <c r="AH70" s="76"/>
      <c r="AI70" s="76"/>
      <c r="AJ70" s="94"/>
      <c r="AK70" s="94"/>
    </row>
    <row r="71" spans="4:37" x14ac:dyDescent="0.25">
      <c r="D71" s="76"/>
      <c r="E71" s="76"/>
      <c r="F71" s="76"/>
      <c r="G71" s="76"/>
      <c r="H71" s="76"/>
      <c r="I71" s="76"/>
      <c r="J71" s="76"/>
      <c r="K71" s="76"/>
      <c r="L71" s="76"/>
      <c r="M71" s="94"/>
      <c r="N71" s="76"/>
      <c r="O71" s="76"/>
      <c r="P71" s="76"/>
      <c r="Q71" s="94"/>
      <c r="R71" s="76"/>
      <c r="S71" s="76"/>
      <c r="T71" s="76"/>
      <c r="U71" s="94"/>
      <c r="V71" s="76"/>
      <c r="W71" s="76"/>
      <c r="X71" s="76"/>
      <c r="Y71" s="94"/>
      <c r="Z71" s="76"/>
      <c r="AA71" s="76"/>
      <c r="AB71" s="76"/>
      <c r="AC71" s="94"/>
      <c r="AD71" s="76"/>
      <c r="AE71" s="76"/>
      <c r="AF71" s="76"/>
      <c r="AG71" s="76"/>
      <c r="AH71" s="76"/>
      <c r="AI71" s="76"/>
      <c r="AJ71" s="94"/>
      <c r="AK71" s="94"/>
    </row>
    <row r="72" spans="4:37" x14ac:dyDescent="0.25">
      <c r="D72" s="76"/>
      <c r="E72" s="76"/>
      <c r="F72" s="76"/>
      <c r="G72" s="76"/>
      <c r="H72" s="76"/>
      <c r="I72" s="76"/>
      <c r="J72" s="76"/>
      <c r="K72" s="76"/>
      <c r="L72" s="76"/>
      <c r="M72" s="94"/>
      <c r="N72" s="76"/>
      <c r="O72" s="76"/>
      <c r="P72" s="76"/>
      <c r="Q72" s="94"/>
      <c r="R72" s="76"/>
      <c r="S72" s="76"/>
      <c r="T72" s="76"/>
      <c r="U72" s="94"/>
      <c r="V72" s="76"/>
      <c r="W72" s="76"/>
      <c r="X72" s="76"/>
      <c r="Y72" s="94"/>
      <c r="Z72" s="76"/>
      <c r="AA72" s="76"/>
      <c r="AB72" s="76"/>
      <c r="AC72" s="94"/>
      <c r="AD72" s="76"/>
      <c r="AE72" s="76"/>
      <c r="AF72" s="76"/>
      <c r="AG72" s="76"/>
      <c r="AH72" s="76"/>
      <c r="AI72" s="76"/>
      <c r="AJ72" s="94"/>
      <c r="AK72" s="94"/>
    </row>
    <row r="73" spans="4:37" x14ac:dyDescent="0.25">
      <c r="D73" s="76"/>
      <c r="E73" s="76"/>
      <c r="F73" s="76"/>
      <c r="G73" s="76"/>
      <c r="H73" s="76"/>
      <c r="I73" s="76"/>
      <c r="J73" s="76"/>
      <c r="K73" s="76"/>
      <c r="L73" s="76"/>
      <c r="M73" s="94"/>
      <c r="N73" s="76"/>
      <c r="O73" s="76"/>
      <c r="P73" s="76"/>
      <c r="Q73" s="94"/>
      <c r="R73" s="76"/>
      <c r="S73" s="76"/>
      <c r="T73" s="76"/>
      <c r="U73" s="94"/>
      <c r="V73" s="76"/>
      <c r="W73" s="76"/>
      <c r="X73" s="76"/>
      <c r="Y73" s="94"/>
      <c r="Z73" s="76"/>
      <c r="AA73" s="76"/>
      <c r="AB73" s="76"/>
      <c r="AC73" s="94"/>
      <c r="AD73" s="76"/>
      <c r="AE73" s="76"/>
      <c r="AF73" s="76"/>
      <c r="AG73" s="76"/>
      <c r="AH73" s="76"/>
      <c r="AI73" s="76"/>
      <c r="AJ73" s="94"/>
      <c r="AK73" s="94"/>
    </row>
    <row r="74" spans="4:37" x14ac:dyDescent="0.25">
      <c r="D74" s="76"/>
      <c r="E74" s="76"/>
      <c r="F74" s="76"/>
      <c r="G74" s="76"/>
      <c r="H74" s="76"/>
      <c r="I74" s="76"/>
      <c r="J74" s="76"/>
      <c r="K74" s="76"/>
      <c r="L74" s="76"/>
      <c r="M74" s="94"/>
      <c r="N74" s="76"/>
      <c r="O74" s="76"/>
      <c r="P74" s="76"/>
      <c r="Q74" s="94"/>
      <c r="R74" s="76"/>
      <c r="S74" s="76"/>
      <c r="T74" s="76"/>
      <c r="U74" s="94"/>
      <c r="V74" s="76"/>
      <c r="W74" s="76"/>
      <c r="X74" s="76"/>
      <c r="Y74" s="94"/>
      <c r="Z74" s="76"/>
      <c r="AA74" s="76"/>
      <c r="AB74" s="76"/>
      <c r="AC74" s="94"/>
      <c r="AD74" s="76"/>
      <c r="AE74" s="76"/>
      <c r="AF74" s="76"/>
      <c r="AG74" s="76"/>
      <c r="AH74" s="76"/>
      <c r="AI74" s="76"/>
      <c r="AJ74" s="94"/>
      <c r="AK74" s="94"/>
    </row>
    <row r="75" spans="4:37" x14ac:dyDescent="0.25">
      <c r="D75" s="76"/>
      <c r="E75" s="76"/>
      <c r="F75" s="76"/>
      <c r="G75" s="76"/>
      <c r="H75" s="76"/>
      <c r="I75" s="76"/>
      <c r="J75" s="76"/>
      <c r="K75" s="76"/>
      <c r="L75" s="76"/>
      <c r="M75" s="94"/>
      <c r="N75" s="76"/>
      <c r="O75" s="76"/>
      <c r="P75" s="76"/>
      <c r="Q75" s="94"/>
      <c r="R75" s="76"/>
      <c r="S75" s="76"/>
      <c r="T75" s="76"/>
      <c r="U75" s="94"/>
      <c r="V75" s="76"/>
      <c r="W75" s="76"/>
      <c r="X75" s="76"/>
      <c r="Y75" s="94"/>
      <c r="Z75" s="76"/>
      <c r="AA75" s="76"/>
      <c r="AB75" s="76"/>
      <c r="AC75" s="94"/>
      <c r="AD75" s="76"/>
      <c r="AE75" s="76"/>
      <c r="AF75" s="76"/>
      <c r="AG75" s="76"/>
      <c r="AH75" s="76"/>
      <c r="AI75" s="76"/>
      <c r="AJ75" s="94"/>
      <c r="AK75" s="94"/>
    </row>
    <row r="76" spans="4:37" x14ac:dyDescent="0.25">
      <c r="D76" s="76"/>
      <c r="E76" s="76"/>
      <c r="F76" s="76"/>
      <c r="G76" s="76"/>
      <c r="H76" s="76"/>
      <c r="I76" s="76"/>
      <c r="J76" s="76"/>
      <c r="K76" s="76"/>
      <c r="L76" s="76"/>
      <c r="M76" s="94"/>
      <c r="N76" s="76"/>
      <c r="O76" s="76"/>
      <c r="P76" s="76"/>
      <c r="Q76" s="94"/>
      <c r="R76" s="76"/>
      <c r="S76" s="76"/>
      <c r="T76" s="76"/>
      <c r="U76" s="94"/>
      <c r="V76" s="76"/>
      <c r="W76" s="76"/>
      <c r="X76" s="76"/>
      <c r="Y76" s="94"/>
      <c r="Z76" s="76"/>
      <c r="AA76" s="76"/>
      <c r="AB76" s="76"/>
      <c r="AC76" s="94"/>
      <c r="AD76" s="76"/>
      <c r="AE76" s="76"/>
      <c r="AF76" s="76"/>
      <c r="AG76" s="76"/>
      <c r="AH76" s="76"/>
      <c r="AI76" s="76"/>
      <c r="AJ76" s="94"/>
      <c r="AK76" s="94"/>
    </row>
    <row r="77" spans="4:37" x14ac:dyDescent="0.25">
      <c r="D77" s="76"/>
      <c r="E77" s="76"/>
      <c r="F77" s="76"/>
      <c r="G77" s="76"/>
      <c r="H77" s="76"/>
      <c r="I77" s="76"/>
      <c r="J77" s="76"/>
      <c r="K77" s="76"/>
      <c r="L77" s="76"/>
      <c r="M77" s="94"/>
      <c r="N77" s="76"/>
      <c r="O77" s="76"/>
      <c r="P77" s="76"/>
      <c r="Q77" s="94"/>
      <c r="R77" s="76"/>
      <c r="S77" s="76"/>
      <c r="T77" s="76"/>
      <c r="U77" s="94"/>
      <c r="V77" s="76"/>
      <c r="W77" s="76"/>
      <c r="X77" s="76"/>
      <c r="Y77" s="94"/>
      <c r="Z77" s="76"/>
      <c r="AA77" s="76"/>
      <c r="AB77" s="76"/>
      <c r="AC77" s="94"/>
      <c r="AD77" s="76"/>
      <c r="AE77" s="76"/>
      <c r="AF77" s="76"/>
      <c r="AG77" s="76"/>
      <c r="AH77" s="76"/>
      <c r="AI77" s="76"/>
      <c r="AJ77" s="94"/>
      <c r="AK77" s="94"/>
    </row>
    <row r="78" spans="4:37" x14ac:dyDescent="0.25">
      <c r="D78" s="76"/>
      <c r="E78" s="76"/>
      <c r="F78" s="76"/>
      <c r="G78" s="76"/>
      <c r="H78" s="76"/>
      <c r="I78" s="76"/>
      <c r="J78" s="76"/>
      <c r="K78" s="76"/>
      <c r="L78" s="76"/>
      <c r="M78" s="94"/>
      <c r="N78" s="76"/>
      <c r="O78" s="76"/>
      <c r="P78" s="76"/>
      <c r="Q78" s="94"/>
      <c r="R78" s="76"/>
      <c r="S78" s="76"/>
      <c r="T78" s="76"/>
      <c r="U78" s="94"/>
      <c r="V78" s="76"/>
      <c r="W78" s="76"/>
      <c r="X78" s="76"/>
      <c r="Y78" s="94"/>
      <c r="Z78" s="76"/>
      <c r="AA78" s="76"/>
      <c r="AB78" s="76"/>
      <c r="AC78" s="94"/>
      <c r="AD78" s="76"/>
      <c r="AE78" s="76"/>
      <c r="AF78" s="76"/>
      <c r="AG78" s="76"/>
      <c r="AH78" s="76"/>
      <c r="AI78" s="76"/>
      <c r="AJ78" s="94"/>
      <c r="AK78" s="94"/>
    </row>
    <row r="79" spans="4:37" x14ac:dyDescent="0.25">
      <c r="D79" s="76"/>
      <c r="E79" s="76"/>
      <c r="F79" s="76"/>
      <c r="G79" s="76"/>
      <c r="H79" s="76"/>
      <c r="I79" s="76"/>
      <c r="J79" s="76"/>
      <c r="K79" s="76"/>
      <c r="L79" s="76"/>
      <c r="M79" s="94"/>
      <c r="N79" s="76"/>
      <c r="O79" s="76"/>
      <c r="P79" s="76"/>
      <c r="Q79" s="94"/>
      <c r="R79" s="76"/>
      <c r="S79" s="76"/>
      <c r="T79" s="76"/>
      <c r="U79" s="94"/>
      <c r="V79" s="76"/>
      <c r="W79" s="76"/>
      <c r="X79" s="76"/>
      <c r="Y79" s="94"/>
      <c r="Z79" s="76"/>
      <c r="AA79" s="76"/>
      <c r="AB79" s="76"/>
      <c r="AC79" s="94"/>
      <c r="AD79" s="76"/>
      <c r="AE79" s="76"/>
      <c r="AF79" s="76"/>
      <c r="AG79" s="76"/>
      <c r="AH79" s="76"/>
      <c r="AI79" s="76"/>
      <c r="AJ79" s="94"/>
      <c r="AK79" s="94"/>
    </row>
    <row r="80" spans="4:37" x14ac:dyDescent="0.25">
      <c r="D80" s="76"/>
      <c r="E80" s="76"/>
      <c r="F80" s="76"/>
      <c r="G80" s="76"/>
      <c r="H80" s="76"/>
      <c r="I80" s="76"/>
      <c r="J80" s="76"/>
      <c r="K80" s="76"/>
      <c r="L80" s="76"/>
      <c r="M80" s="94"/>
      <c r="N80" s="76"/>
      <c r="O80" s="76"/>
      <c r="P80" s="76"/>
      <c r="Q80" s="94"/>
      <c r="R80" s="76"/>
      <c r="S80" s="76"/>
      <c r="T80" s="76"/>
      <c r="U80" s="94"/>
      <c r="V80" s="76"/>
      <c r="W80" s="76"/>
      <c r="X80" s="76"/>
      <c r="Y80" s="94"/>
      <c r="Z80" s="76"/>
      <c r="AA80" s="76"/>
      <c r="AB80" s="76"/>
      <c r="AC80" s="94"/>
      <c r="AD80" s="76"/>
      <c r="AE80" s="76"/>
      <c r="AF80" s="76"/>
      <c r="AG80" s="76"/>
      <c r="AH80" s="76"/>
      <c r="AI80" s="76"/>
      <c r="AJ80" s="94"/>
      <c r="AK80" s="94"/>
    </row>
    <row r="81" spans="4:37" x14ac:dyDescent="0.25">
      <c r="D81" s="76"/>
      <c r="E81" s="76"/>
      <c r="F81" s="76"/>
      <c r="G81" s="76"/>
      <c r="H81" s="76"/>
      <c r="I81" s="76"/>
      <c r="J81" s="76"/>
      <c r="K81" s="76"/>
      <c r="L81" s="76"/>
      <c r="M81" s="94"/>
      <c r="N81" s="76"/>
      <c r="O81" s="76"/>
      <c r="P81" s="76"/>
      <c r="Q81" s="94"/>
      <c r="R81" s="76"/>
      <c r="S81" s="76"/>
      <c r="T81" s="76"/>
      <c r="U81" s="94"/>
      <c r="V81" s="76"/>
      <c r="W81" s="76"/>
      <c r="X81" s="76"/>
      <c r="Y81" s="94"/>
      <c r="Z81" s="76"/>
      <c r="AA81" s="76"/>
      <c r="AB81" s="76"/>
      <c r="AC81" s="94"/>
      <c r="AD81" s="76"/>
      <c r="AE81" s="76"/>
      <c r="AF81" s="76"/>
      <c r="AG81" s="76"/>
      <c r="AH81" s="76"/>
      <c r="AI81" s="76"/>
      <c r="AJ81" s="94"/>
      <c r="AK81" s="94"/>
    </row>
  </sheetData>
  <mergeCells count="10">
    <mergeCell ref="V4:Y4"/>
    <mergeCell ref="Z4:AC4"/>
    <mergeCell ref="AD4:AJ4"/>
    <mergeCell ref="B2:AK2"/>
    <mergeCell ref="B3:AK3"/>
    <mergeCell ref="D4:F4"/>
    <mergeCell ref="G4:I4"/>
    <mergeCell ref="J4:M4"/>
    <mergeCell ref="N4:Q4"/>
    <mergeCell ref="R4:U4"/>
  </mergeCells>
  <printOptions horizontalCentered="1"/>
  <pageMargins left="0.05" right="0.05" top="0.59055118110236204" bottom="0.59055118110236204" header="0.31496062992126" footer="0.31496062992126"/>
  <pageSetup paperSize="9" scale="40" orientation="landscape" r:id="rId1"/>
  <rowBreaks count="1" manualBreakCount="1">
    <brk id="23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K81"/>
  <sheetViews>
    <sheetView showGridLines="0" workbookViewId="0">
      <selection activeCell="AJ9" sqref="AJ9:AK81"/>
    </sheetView>
  </sheetViews>
  <sheetFormatPr defaultRowHeight="12.5" x14ac:dyDescent="0.25"/>
  <cols>
    <col min="1" max="1" width="4.1796875" bestFit="1" customWidth="1"/>
    <col min="2" max="2" width="24" bestFit="1" customWidth="1"/>
    <col min="3" max="3" width="7.1796875" bestFit="1" customWidth="1"/>
    <col min="4" max="6" width="12.54296875" bestFit="1" customWidth="1"/>
    <col min="7" max="9" width="12.54296875" hidden="1" customWidth="1"/>
    <col min="10" max="12" width="12.54296875" bestFit="1" customWidth="1"/>
    <col min="13" max="13" width="14.1796875" bestFit="1" customWidth="1"/>
    <col min="14" max="16" width="12.54296875" bestFit="1" customWidth="1"/>
    <col min="17" max="17" width="14.1796875" bestFit="1" customWidth="1"/>
    <col min="18" max="25" width="12.54296875" hidden="1" customWidth="1"/>
    <col min="26" max="28" width="12.54296875" bestFit="1" customWidth="1"/>
    <col min="29" max="29" width="14.1796875" bestFit="1" customWidth="1"/>
    <col min="30" max="35" width="12.54296875" hidden="1" customWidth="1"/>
    <col min="36" max="36" width="14.1796875" hidden="1" customWidth="1"/>
    <col min="37" max="37" width="12.54296875" bestFit="1" customWidth="1"/>
  </cols>
  <sheetData>
    <row r="1" spans="1:37" ht="14.5" customHeight="1" x14ac:dyDescent="0.3">
      <c r="A1" s="1"/>
    </row>
    <row r="2" spans="1:37" ht="15.65" customHeight="1" x14ac:dyDescent="0.35">
      <c r="A2" s="2" t="s">
        <v>0</v>
      </c>
      <c r="B2" s="128" t="s">
        <v>42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9"/>
      <c r="AA2" s="129"/>
      <c r="AB2" s="129"/>
      <c r="AC2" s="129"/>
      <c r="AD2" s="129"/>
      <c r="AE2" s="129"/>
      <c r="AF2" s="129"/>
      <c r="AG2" s="129"/>
      <c r="AH2" s="129"/>
      <c r="AI2" s="129"/>
      <c r="AJ2" s="129"/>
      <c r="AK2" s="129"/>
    </row>
    <row r="3" spans="1:37" ht="14" x14ac:dyDescent="0.3">
      <c r="A3" s="1" t="s">
        <v>0</v>
      </c>
      <c r="B3" s="130" t="s">
        <v>2</v>
      </c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30"/>
      <c r="W3" s="130"/>
      <c r="X3" s="130"/>
      <c r="Y3" s="130"/>
      <c r="Z3" s="130"/>
      <c r="AA3" s="130"/>
      <c r="AB3" s="130"/>
      <c r="AC3" s="130"/>
      <c r="AD3" s="130"/>
      <c r="AE3" s="130"/>
      <c r="AF3" s="130"/>
      <c r="AG3" s="130"/>
      <c r="AH3" s="130"/>
      <c r="AI3" s="130"/>
      <c r="AJ3" s="130"/>
      <c r="AK3" s="130"/>
    </row>
    <row r="4" spans="1:37" ht="14.5" customHeight="1" x14ac:dyDescent="0.3">
      <c r="A4" s="3" t="s">
        <v>0</v>
      </c>
      <c r="B4" s="4" t="s">
        <v>0</v>
      </c>
      <c r="C4" s="5" t="s">
        <v>0</v>
      </c>
      <c r="D4" s="120" t="s">
        <v>3</v>
      </c>
      <c r="E4" s="120"/>
      <c r="F4" s="120"/>
      <c r="G4" s="120" t="s">
        <v>4</v>
      </c>
      <c r="H4" s="120"/>
      <c r="I4" s="120"/>
      <c r="J4" s="121" t="s">
        <v>5</v>
      </c>
      <c r="K4" s="122"/>
      <c r="L4" s="122"/>
      <c r="M4" s="123"/>
      <c r="N4" s="121" t="s">
        <v>6</v>
      </c>
      <c r="O4" s="124"/>
      <c r="P4" s="124"/>
      <c r="Q4" s="125"/>
      <c r="R4" s="121" t="s">
        <v>7</v>
      </c>
      <c r="S4" s="124"/>
      <c r="T4" s="124"/>
      <c r="U4" s="125"/>
      <c r="V4" s="121" t="s">
        <v>8</v>
      </c>
      <c r="W4" s="126"/>
      <c r="X4" s="126"/>
      <c r="Y4" s="127"/>
      <c r="Z4" s="121" t="s">
        <v>9</v>
      </c>
      <c r="AA4" s="122"/>
      <c r="AB4" s="122"/>
      <c r="AC4" s="123"/>
      <c r="AD4" s="121" t="s">
        <v>10</v>
      </c>
      <c r="AE4" s="122"/>
      <c r="AF4" s="122"/>
      <c r="AG4" s="122"/>
      <c r="AH4" s="122"/>
      <c r="AI4" s="122"/>
      <c r="AJ4" s="123"/>
      <c r="AK4" s="6"/>
    </row>
    <row r="5" spans="1:37" ht="43.15" customHeight="1" x14ac:dyDescent="0.3">
      <c r="A5" s="8" t="s">
        <v>0</v>
      </c>
      <c r="B5" s="9" t="s">
        <v>11</v>
      </c>
      <c r="C5" s="10" t="s">
        <v>12</v>
      </c>
      <c r="D5" s="11" t="s">
        <v>13</v>
      </c>
      <c r="E5" s="12" t="s">
        <v>14</v>
      </c>
      <c r="F5" s="13" t="s">
        <v>15</v>
      </c>
      <c r="G5" s="11" t="s">
        <v>13</v>
      </c>
      <c r="H5" s="12" t="s">
        <v>14</v>
      </c>
      <c r="I5" s="13" t="s">
        <v>15</v>
      </c>
      <c r="J5" s="11" t="s">
        <v>13</v>
      </c>
      <c r="K5" s="12" t="s">
        <v>14</v>
      </c>
      <c r="L5" s="12" t="s">
        <v>15</v>
      </c>
      <c r="M5" s="13" t="s">
        <v>16</v>
      </c>
      <c r="N5" s="11" t="s">
        <v>13</v>
      </c>
      <c r="O5" s="12" t="s">
        <v>14</v>
      </c>
      <c r="P5" s="14" t="s">
        <v>15</v>
      </c>
      <c r="Q5" s="15" t="s">
        <v>17</v>
      </c>
      <c r="R5" s="12" t="s">
        <v>13</v>
      </c>
      <c r="S5" s="12" t="s">
        <v>14</v>
      </c>
      <c r="T5" s="14" t="s">
        <v>15</v>
      </c>
      <c r="U5" s="15" t="s">
        <v>18</v>
      </c>
      <c r="V5" s="12" t="s">
        <v>13</v>
      </c>
      <c r="W5" s="12" t="s">
        <v>14</v>
      </c>
      <c r="X5" s="14" t="s">
        <v>15</v>
      </c>
      <c r="Y5" s="15" t="s">
        <v>19</v>
      </c>
      <c r="Z5" s="11" t="s">
        <v>13</v>
      </c>
      <c r="AA5" s="12" t="s">
        <v>14</v>
      </c>
      <c r="AB5" s="12" t="s">
        <v>15</v>
      </c>
      <c r="AC5" s="13" t="s">
        <v>20</v>
      </c>
      <c r="AD5" s="11" t="s">
        <v>13</v>
      </c>
      <c r="AE5" s="12" t="s">
        <v>14</v>
      </c>
      <c r="AF5" s="12" t="s">
        <v>15</v>
      </c>
      <c r="AG5" s="12" t="s">
        <v>0</v>
      </c>
      <c r="AH5" s="12" t="s">
        <v>0</v>
      </c>
      <c r="AI5" s="12" t="s">
        <v>0</v>
      </c>
      <c r="AJ5" s="16" t="s">
        <v>20</v>
      </c>
      <c r="AK5" s="17" t="s">
        <v>21</v>
      </c>
    </row>
    <row r="6" spans="1:37" ht="14.5" customHeight="1" x14ac:dyDescent="0.25">
      <c r="A6" s="46"/>
      <c r="B6" s="47"/>
      <c r="C6" s="48"/>
      <c r="D6" s="49"/>
      <c r="E6" s="50"/>
      <c r="F6" s="51"/>
      <c r="G6" s="49"/>
      <c r="H6" s="50"/>
      <c r="I6" s="51"/>
      <c r="J6" s="49"/>
      <c r="K6" s="50"/>
      <c r="L6" s="50"/>
      <c r="M6" s="51"/>
      <c r="N6" s="49"/>
      <c r="O6" s="50"/>
      <c r="P6" s="50"/>
      <c r="Q6" s="51"/>
      <c r="R6" s="49"/>
      <c r="S6" s="50"/>
      <c r="T6" s="50"/>
      <c r="U6" s="51"/>
      <c r="V6" s="49"/>
      <c r="W6" s="50"/>
      <c r="X6" s="50"/>
      <c r="Y6" s="51"/>
      <c r="Z6" s="49"/>
      <c r="AA6" s="50"/>
      <c r="AB6" s="50"/>
      <c r="AC6" s="51"/>
      <c r="AD6" s="49"/>
      <c r="AE6" s="50"/>
      <c r="AF6" s="50"/>
      <c r="AG6" s="50"/>
      <c r="AH6" s="50"/>
      <c r="AI6" s="51"/>
      <c r="AJ6" s="49"/>
      <c r="AK6" s="52"/>
    </row>
    <row r="7" spans="1:37" ht="14.5" customHeight="1" x14ac:dyDescent="0.3">
      <c r="A7" s="53" t="s">
        <v>0</v>
      </c>
      <c r="B7" s="54" t="s">
        <v>30</v>
      </c>
      <c r="C7" s="48"/>
      <c r="D7" s="49"/>
      <c r="E7" s="50"/>
      <c r="F7" s="51"/>
      <c r="G7" s="49"/>
      <c r="H7" s="50"/>
      <c r="I7" s="51"/>
      <c r="J7" s="49"/>
      <c r="K7" s="50"/>
      <c r="L7" s="50"/>
      <c r="M7" s="51"/>
      <c r="N7" s="49"/>
      <c r="O7" s="50"/>
      <c r="P7" s="50"/>
      <c r="Q7" s="51"/>
      <c r="R7" s="49"/>
      <c r="S7" s="50"/>
      <c r="T7" s="50"/>
      <c r="U7" s="51"/>
      <c r="V7" s="49"/>
      <c r="W7" s="50"/>
      <c r="X7" s="50"/>
      <c r="Y7" s="51"/>
      <c r="Z7" s="49"/>
      <c r="AA7" s="50"/>
      <c r="AB7" s="50"/>
      <c r="AC7" s="51"/>
      <c r="AD7" s="49"/>
      <c r="AE7" s="50"/>
      <c r="AF7" s="50"/>
      <c r="AG7" s="50"/>
      <c r="AH7" s="50"/>
      <c r="AI7" s="51"/>
      <c r="AJ7" s="49"/>
      <c r="AK7" s="52"/>
    </row>
    <row r="8" spans="1:37" ht="14.5" customHeight="1" x14ac:dyDescent="0.25">
      <c r="A8" s="46"/>
      <c r="B8" s="47"/>
      <c r="C8" s="48"/>
      <c r="D8" s="49"/>
      <c r="E8" s="50"/>
      <c r="F8" s="51"/>
      <c r="G8" s="49"/>
      <c r="H8" s="50"/>
      <c r="I8" s="51"/>
      <c r="J8" s="49"/>
      <c r="K8" s="50"/>
      <c r="L8" s="50"/>
      <c r="M8" s="51"/>
      <c r="N8" s="49"/>
      <c r="O8" s="50"/>
      <c r="P8" s="50"/>
      <c r="Q8" s="51"/>
      <c r="R8" s="49"/>
      <c r="S8" s="50"/>
      <c r="T8" s="50"/>
      <c r="U8" s="51"/>
      <c r="V8" s="49"/>
      <c r="W8" s="50"/>
      <c r="X8" s="50"/>
      <c r="Y8" s="51"/>
      <c r="Z8" s="49"/>
      <c r="AA8" s="50"/>
      <c r="AB8" s="50"/>
      <c r="AC8" s="51"/>
      <c r="AD8" s="49"/>
      <c r="AE8" s="50"/>
      <c r="AF8" s="50"/>
      <c r="AG8" s="50"/>
      <c r="AH8" s="50"/>
      <c r="AI8" s="51"/>
      <c r="AJ8" s="49"/>
      <c r="AK8" s="52"/>
    </row>
    <row r="9" spans="1:37" ht="13" x14ac:dyDescent="0.3">
      <c r="A9" s="55" t="s">
        <v>99</v>
      </c>
      <c r="B9" s="56" t="s">
        <v>50</v>
      </c>
      <c r="C9" s="57" t="s">
        <v>51</v>
      </c>
      <c r="D9" s="77">
        <v>60395849010</v>
      </c>
      <c r="E9" s="78">
        <v>7296796000</v>
      </c>
      <c r="F9" s="79">
        <f>$D9       +$E9</f>
        <v>67692645010</v>
      </c>
      <c r="G9" s="77">
        <v>60389446635</v>
      </c>
      <c r="H9" s="78">
        <v>7296796000</v>
      </c>
      <c r="I9" s="79">
        <f>$G9       +$H9</f>
        <v>67686242635</v>
      </c>
      <c r="J9" s="77">
        <v>17002418441</v>
      </c>
      <c r="K9" s="78">
        <v>682501393</v>
      </c>
      <c r="L9" s="78">
        <f>$J9       +$K9</f>
        <v>17684919834</v>
      </c>
      <c r="M9" s="95">
        <f>IF(($F9       =0),0,($L9       /$F9       ))</f>
        <v>0.26125319569633404</v>
      </c>
      <c r="N9" s="77">
        <v>16110473646</v>
      </c>
      <c r="O9" s="78">
        <v>976833193</v>
      </c>
      <c r="P9" s="78">
        <f>$N9       +$O9</f>
        <v>17087306839</v>
      </c>
      <c r="Q9" s="95">
        <f>IF(($F9       =0),0,($P9       /$F9       ))</f>
        <v>0.25242486589903157</v>
      </c>
      <c r="R9" s="77">
        <v>0</v>
      </c>
      <c r="S9" s="78">
        <v>0</v>
      </c>
      <c r="T9" s="78">
        <f>$R9       +$S9</f>
        <v>0</v>
      </c>
      <c r="U9" s="95">
        <f>IF(($I9       =0),0,($T9       /$I9       ))</f>
        <v>0</v>
      </c>
      <c r="V9" s="77">
        <v>0</v>
      </c>
      <c r="W9" s="78">
        <v>0</v>
      </c>
      <c r="X9" s="78">
        <f>$V9       +$W9</f>
        <v>0</v>
      </c>
      <c r="Y9" s="95">
        <f>IF(($I9       =0),0,($X9       /$I9       ))</f>
        <v>0</v>
      </c>
      <c r="Z9" s="77">
        <f>$J9       +$N9</f>
        <v>33112892087</v>
      </c>
      <c r="AA9" s="78">
        <f>$K9       +$O9</f>
        <v>1659334586</v>
      </c>
      <c r="AB9" s="78">
        <f>$Z9       +$AA9</f>
        <v>34772226673</v>
      </c>
      <c r="AC9" s="95">
        <f>IF(($F9       =0),0,($AB9       /$F9       ))</f>
        <v>0.51367806159536566</v>
      </c>
      <c r="AD9" s="77">
        <v>14875072321</v>
      </c>
      <c r="AE9" s="78">
        <v>1145069750</v>
      </c>
      <c r="AF9" s="78">
        <f>$AD9       +$AE9</f>
        <v>16020142071</v>
      </c>
      <c r="AG9" s="78">
        <v>63741421310</v>
      </c>
      <c r="AH9" s="78">
        <v>63866552797</v>
      </c>
      <c r="AI9" s="79">
        <v>32397411348</v>
      </c>
      <c r="AJ9" s="114">
        <f>IF(($AG9       =0),0,($AI9       /$AG9       ))</f>
        <v>0.50826308359894334</v>
      </c>
      <c r="AK9" s="115">
        <f>IF(($AF9       =0),0,(($P9       /$AF9       )-1))</f>
        <v>6.6613939081838991E-2</v>
      </c>
    </row>
    <row r="10" spans="1:37" ht="14" x14ac:dyDescent="0.3">
      <c r="A10" s="58" t="s">
        <v>0</v>
      </c>
      <c r="B10" s="59" t="s">
        <v>100</v>
      </c>
      <c r="C10" s="60" t="s">
        <v>0</v>
      </c>
      <c r="D10" s="80">
        <f>D9</f>
        <v>60395849010</v>
      </c>
      <c r="E10" s="81">
        <f>E9</f>
        <v>7296796000</v>
      </c>
      <c r="F10" s="82">
        <f t="shared" ref="F10:F41" si="0">$D10      +$E10</f>
        <v>67692645010</v>
      </c>
      <c r="G10" s="80">
        <f>G9</f>
        <v>60389446635</v>
      </c>
      <c r="H10" s="81">
        <f>H9</f>
        <v>7296796000</v>
      </c>
      <c r="I10" s="82">
        <f t="shared" ref="I10:I41" si="1">$G10      +$H10</f>
        <v>67686242635</v>
      </c>
      <c r="J10" s="80">
        <f>J9</f>
        <v>17002418441</v>
      </c>
      <c r="K10" s="81">
        <f>K9</f>
        <v>682501393</v>
      </c>
      <c r="L10" s="81">
        <f t="shared" ref="L10:L41" si="2">$J10      +$K10</f>
        <v>17684919834</v>
      </c>
      <c r="M10" s="96">
        <f t="shared" ref="M10:M41" si="3">IF(($F10      =0),0,($L10      /$F10      ))</f>
        <v>0.26125319569633404</v>
      </c>
      <c r="N10" s="80">
        <f>N9</f>
        <v>16110473646</v>
      </c>
      <c r="O10" s="81">
        <f>O9</f>
        <v>976833193</v>
      </c>
      <c r="P10" s="81">
        <f t="shared" ref="P10:P41" si="4">$N10      +$O10</f>
        <v>17087306839</v>
      </c>
      <c r="Q10" s="96">
        <f t="shared" ref="Q10:Q41" si="5">IF(($F10      =0),0,($P10      /$F10      ))</f>
        <v>0.25242486589903157</v>
      </c>
      <c r="R10" s="80">
        <f>R9</f>
        <v>0</v>
      </c>
      <c r="S10" s="81">
        <f>S9</f>
        <v>0</v>
      </c>
      <c r="T10" s="81">
        <f t="shared" ref="T10:T41" si="6">$R10      +$S10</f>
        <v>0</v>
      </c>
      <c r="U10" s="96">
        <f t="shared" ref="U10:U41" si="7">IF(($I10      =0),0,($T10      /$I10      ))</f>
        <v>0</v>
      </c>
      <c r="V10" s="80">
        <f>V9</f>
        <v>0</v>
      </c>
      <c r="W10" s="81">
        <f>W9</f>
        <v>0</v>
      </c>
      <c r="X10" s="81">
        <f t="shared" ref="X10:X41" si="8">$V10      +$W10</f>
        <v>0</v>
      </c>
      <c r="Y10" s="96">
        <f t="shared" ref="Y10:Y41" si="9">IF(($I10      =0),0,($X10      /$I10      ))</f>
        <v>0</v>
      </c>
      <c r="Z10" s="80">
        <f t="shared" ref="Z10:Z41" si="10">$J10      +$N10</f>
        <v>33112892087</v>
      </c>
      <c r="AA10" s="81">
        <f t="shared" ref="AA10:AA41" si="11">$K10      +$O10</f>
        <v>1659334586</v>
      </c>
      <c r="AB10" s="81">
        <f t="shared" ref="AB10:AB41" si="12">$Z10      +$AA10</f>
        <v>34772226673</v>
      </c>
      <c r="AC10" s="96">
        <f t="shared" ref="AC10:AC41" si="13">IF(($F10      =0),0,($AB10      /$F10      ))</f>
        <v>0.51367806159536566</v>
      </c>
      <c r="AD10" s="80">
        <f>AD9</f>
        <v>14875072321</v>
      </c>
      <c r="AE10" s="81">
        <f>AE9</f>
        <v>1145069750</v>
      </c>
      <c r="AF10" s="81">
        <f t="shared" ref="AF10:AF41" si="14">$AD10      +$AE10</f>
        <v>16020142071</v>
      </c>
      <c r="AG10" s="81">
        <f>AG9</f>
        <v>63741421310</v>
      </c>
      <c r="AH10" s="81">
        <f>AH9</f>
        <v>63866552797</v>
      </c>
      <c r="AI10" s="82">
        <f>AI9</f>
        <v>32397411348</v>
      </c>
      <c r="AJ10" s="116">
        <f t="shared" ref="AJ10:AJ41" si="15">IF(($AG10      =0),0,($AI10      /$AG10      ))</f>
        <v>0.50826308359894334</v>
      </c>
      <c r="AK10" s="117">
        <f t="shared" ref="AK10:AK41" si="16">IF(($AF10      =0),0,(($P10      /$AF10      )-1))</f>
        <v>6.6613939081838991E-2</v>
      </c>
    </row>
    <row r="11" spans="1:37" ht="13" x14ac:dyDescent="0.3">
      <c r="A11" s="55" t="s">
        <v>101</v>
      </c>
      <c r="B11" s="56" t="s">
        <v>246</v>
      </c>
      <c r="C11" s="57" t="s">
        <v>247</v>
      </c>
      <c r="D11" s="77">
        <v>403041207</v>
      </c>
      <c r="E11" s="78">
        <v>80918782</v>
      </c>
      <c r="F11" s="79">
        <f t="shared" si="0"/>
        <v>483959989</v>
      </c>
      <c r="G11" s="77">
        <v>403041207</v>
      </c>
      <c r="H11" s="78">
        <v>80918782</v>
      </c>
      <c r="I11" s="79">
        <f t="shared" si="1"/>
        <v>483959989</v>
      </c>
      <c r="J11" s="77">
        <v>140745494</v>
      </c>
      <c r="K11" s="78">
        <v>20670102</v>
      </c>
      <c r="L11" s="78">
        <f t="shared" si="2"/>
        <v>161415596</v>
      </c>
      <c r="M11" s="95">
        <f t="shared" si="3"/>
        <v>0.33353086963558881</v>
      </c>
      <c r="N11" s="77">
        <v>116803548</v>
      </c>
      <c r="O11" s="78">
        <v>8884117</v>
      </c>
      <c r="P11" s="78">
        <f t="shared" si="4"/>
        <v>125687665</v>
      </c>
      <c r="Q11" s="95">
        <f t="shared" si="5"/>
        <v>0.25970672753280022</v>
      </c>
      <c r="R11" s="77">
        <v>0</v>
      </c>
      <c r="S11" s="78">
        <v>0</v>
      </c>
      <c r="T11" s="78">
        <f t="shared" si="6"/>
        <v>0</v>
      </c>
      <c r="U11" s="95">
        <f t="shared" si="7"/>
        <v>0</v>
      </c>
      <c r="V11" s="77">
        <v>0</v>
      </c>
      <c r="W11" s="78">
        <v>0</v>
      </c>
      <c r="X11" s="78">
        <f t="shared" si="8"/>
        <v>0</v>
      </c>
      <c r="Y11" s="95">
        <f t="shared" si="9"/>
        <v>0</v>
      </c>
      <c r="Z11" s="77">
        <f t="shared" si="10"/>
        <v>257549042</v>
      </c>
      <c r="AA11" s="78">
        <f t="shared" si="11"/>
        <v>29554219</v>
      </c>
      <c r="AB11" s="78">
        <f t="shared" si="12"/>
        <v>287103261</v>
      </c>
      <c r="AC11" s="95">
        <f t="shared" si="13"/>
        <v>0.59323759716838909</v>
      </c>
      <c r="AD11" s="77">
        <v>109411280</v>
      </c>
      <c r="AE11" s="78">
        <v>21605471</v>
      </c>
      <c r="AF11" s="78">
        <f t="shared" si="14"/>
        <v>131016751</v>
      </c>
      <c r="AG11" s="78">
        <v>453212142</v>
      </c>
      <c r="AH11" s="78">
        <v>465343428</v>
      </c>
      <c r="AI11" s="79">
        <v>265269186</v>
      </c>
      <c r="AJ11" s="114">
        <f t="shared" si="15"/>
        <v>0.58530908909320434</v>
      </c>
      <c r="AK11" s="115">
        <f t="shared" si="16"/>
        <v>-4.0674844699820079E-2</v>
      </c>
    </row>
    <row r="12" spans="1:37" ht="13" x14ac:dyDescent="0.3">
      <c r="A12" s="55" t="s">
        <v>101</v>
      </c>
      <c r="B12" s="56" t="s">
        <v>248</v>
      </c>
      <c r="C12" s="57" t="s">
        <v>249</v>
      </c>
      <c r="D12" s="77">
        <v>211101734</v>
      </c>
      <c r="E12" s="78">
        <v>52388500</v>
      </c>
      <c r="F12" s="79">
        <f t="shared" si="0"/>
        <v>263490234</v>
      </c>
      <c r="G12" s="77">
        <v>211101734</v>
      </c>
      <c r="H12" s="78">
        <v>52388500</v>
      </c>
      <c r="I12" s="79">
        <f t="shared" si="1"/>
        <v>263490234</v>
      </c>
      <c r="J12" s="77">
        <v>72262445</v>
      </c>
      <c r="K12" s="78">
        <v>12282292</v>
      </c>
      <c r="L12" s="78">
        <f t="shared" si="2"/>
        <v>84544737</v>
      </c>
      <c r="M12" s="95">
        <f t="shared" si="3"/>
        <v>0.32086478392971485</v>
      </c>
      <c r="N12" s="77">
        <v>74498738</v>
      </c>
      <c r="O12" s="78">
        <v>20410560</v>
      </c>
      <c r="P12" s="78">
        <f t="shared" si="4"/>
        <v>94909298</v>
      </c>
      <c r="Q12" s="95">
        <f t="shared" si="5"/>
        <v>0.36020043915555522</v>
      </c>
      <c r="R12" s="77">
        <v>0</v>
      </c>
      <c r="S12" s="78">
        <v>0</v>
      </c>
      <c r="T12" s="78">
        <f t="shared" si="6"/>
        <v>0</v>
      </c>
      <c r="U12" s="95">
        <f t="shared" si="7"/>
        <v>0</v>
      </c>
      <c r="V12" s="77">
        <v>0</v>
      </c>
      <c r="W12" s="78">
        <v>0</v>
      </c>
      <c r="X12" s="78">
        <f t="shared" si="8"/>
        <v>0</v>
      </c>
      <c r="Y12" s="95">
        <f t="shared" si="9"/>
        <v>0</v>
      </c>
      <c r="Z12" s="77">
        <f t="shared" si="10"/>
        <v>146761183</v>
      </c>
      <c r="AA12" s="78">
        <f t="shared" si="11"/>
        <v>32692852</v>
      </c>
      <c r="AB12" s="78">
        <f t="shared" si="12"/>
        <v>179454035</v>
      </c>
      <c r="AC12" s="95">
        <f t="shared" si="13"/>
        <v>0.68106522308527007</v>
      </c>
      <c r="AD12" s="77">
        <v>58484476</v>
      </c>
      <c r="AE12" s="78">
        <v>22786878</v>
      </c>
      <c r="AF12" s="78">
        <f t="shared" si="14"/>
        <v>81271354</v>
      </c>
      <c r="AG12" s="78">
        <v>269391736</v>
      </c>
      <c r="AH12" s="78">
        <v>293045810</v>
      </c>
      <c r="AI12" s="79">
        <v>186253187</v>
      </c>
      <c r="AJ12" s="114">
        <f t="shared" si="15"/>
        <v>0.69138418930564371</v>
      </c>
      <c r="AK12" s="115">
        <f t="shared" si="16"/>
        <v>0.16780751554846751</v>
      </c>
    </row>
    <row r="13" spans="1:37" ht="13" x14ac:dyDescent="0.3">
      <c r="A13" s="55" t="s">
        <v>101</v>
      </c>
      <c r="B13" s="56" t="s">
        <v>250</v>
      </c>
      <c r="C13" s="57" t="s">
        <v>251</v>
      </c>
      <c r="D13" s="77">
        <v>239461164</v>
      </c>
      <c r="E13" s="78">
        <v>35107944</v>
      </c>
      <c r="F13" s="79">
        <f t="shared" si="0"/>
        <v>274569108</v>
      </c>
      <c r="G13" s="77">
        <v>239461164</v>
      </c>
      <c r="H13" s="78">
        <v>35107944</v>
      </c>
      <c r="I13" s="79">
        <f t="shared" si="1"/>
        <v>274569108</v>
      </c>
      <c r="J13" s="77">
        <v>78249943</v>
      </c>
      <c r="K13" s="78">
        <v>3631284</v>
      </c>
      <c r="L13" s="78">
        <f t="shared" si="2"/>
        <v>81881227</v>
      </c>
      <c r="M13" s="95">
        <f t="shared" si="3"/>
        <v>0.29821718690946108</v>
      </c>
      <c r="N13" s="77">
        <v>67780931</v>
      </c>
      <c r="O13" s="78">
        <v>11096548</v>
      </c>
      <c r="P13" s="78">
        <f t="shared" si="4"/>
        <v>78877479</v>
      </c>
      <c r="Q13" s="95">
        <f t="shared" si="5"/>
        <v>0.28727732545935214</v>
      </c>
      <c r="R13" s="77">
        <v>0</v>
      </c>
      <c r="S13" s="78">
        <v>0</v>
      </c>
      <c r="T13" s="78">
        <f t="shared" si="6"/>
        <v>0</v>
      </c>
      <c r="U13" s="95">
        <f t="shared" si="7"/>
        <v>0</v>
      </c>
      <c r="V13" s="77">
        <v>0</v>
      </c>
      <c r="W13" s="78">
        <v>0</v>
      </c>
      <c r="X13" s="78">
        <f t="shared" si="8"/>
        <v>0</v>
      </c>
      <c r="Y13" s="95">
        <f t="shared" si="9"/>
        <v>0</v>
      </c>
      <c r="Z13" s="77">
        <f t="shared" si="10"/>
        <v>146030874</v>
      </c>
      <c r="AA13" s="78">
        <f t="shared" si="11"/>
        <v>14727832</v>
      </c>
      <c r="AB13" s="78">
        <f t="shared" si="12"/>
        <v>160758706</v>
      </c>
      <c r="AC13" s="95">
        <f t="shared" si="13"/>
        <v>0.58549451236881322</v>
      </c>
      <c r="AD13" s="77">
        <v>62111125</v>
      </c>
      <c r="AE13" s="78">
        <v>8640380</v>
      </c>
      <c r="AF13" s="78">
        <f t="shared" si="14"/>
        <v>70751505</v>
      </c>
      <c r="AG13" s="78">
        <v>257227186</v>
      </c>
      <c r="AH13" s="78">
        <v>257876986</v>
      </c>
      <c r="AI13" s="79">
        <v>148872076</v>
      </c>
      <c r="AJ13" s="114">
        <f t="shared" si="15"/>
        <v>0.57875716138340061</v>
      </c>
      <c r="AK13" s="115">
        <f t="shared" si="16"/>
        <v>0.1148523130356025</v>
      </c>
    </row>
    <row r="14" spans="1:37" ht="13" x14ac:dyDescent="0.3">
      <c r="A14" s="55" t="s">
        <v>101</v>
      </c>
      <c r="B14" s="56" t="s">
        <v>252</v>
      </c>
      <c r="C14" s="57" t="s">
        <v>253</v>
      </c>
      <c r="D14" s="77">
        <v>1320694778</v>
      </c>
      <c r="E14" s="78">
        <v>173725424</v>
      </c>
      <c r="F14" s="79">
        <f t="shared" si="0"/>
        <v>1494420202</v>
      </c>
      <c r="G14" s="77">
        <v>1320694778</v>
      </c>
      <c r="H14" s="78">
        <v>173725424</v>
      </c>
      <c r="I14" s="79">
        <f t="shared" si="1"/>
        <v>1494420202</v>
      </c>
      <c r="J14" s="77">
        <v>427846917</v>
      </c>
      <c r="K14" s="78">
        <v>52336655</v>
      </c>
      <c r="L14" s="78">
        <f t="shared" si="2"/>
        <v>480183572</v>
      </c>
      <c r="M14" s="95">
        <f t="shared" si="3"/>
        <v>0.32131763968217553</v>
      </c>
      <c r="N14" s="77">
        <v>362966762</v>
      </c>
      <c r="O14" s="78">
        <v>28685730</v>
      </c>
      <c r="P14" s="78">
        <f t="shared" si="4"/>
        <v>391652492</v>
      </c>
      <c r="Q14" s="95">
        <f t="shared" si="5"/>
        <v>0.2620765508093687</v>
      </c>
      <c r="R14" s="77">
        <v>0</v>
      </c>
      <c r="S14" s="78">
        <v>0</v>
      </c>
      <c r="T14" s="78">
        <f t="shared" si="6"/>
        <v>0</v>
      </c>
      <c r="U14" s="95">
        <f t="shared" si="7"/>
        <v>0</v>
      </c>
      <c r="V14" s="77">
        <v>0</v>
      </c>
      <c r="W14" s="78">
        <v>0</v>
      </c>
      <c r="X14" s="78">
        <f t="shared" si="8"/>
        <v>0</v>
      </c>
      <c r="Y14" s="95">
        <f t="shared" si="9"/>
        <v>0</v>
      </c>
      <c r="Z14" s="77">
        <f t="shared" si="10"/>
        <v>790813679</v>
      </c>
      <c r="AA14" s="78">
        <f t="shared" si="11"/>
        <v>81022385</v>
      </c>
      <c r="AB14" s="78">
        <f t="shared" si="12"/>
        <v>871836064</v>
      </c>
      <c r="AC14" s="95">
        <f t="shared" si="13"/>
        <v>0.58339419049154417</v>
      </c>
      <c r="AD14" s="77">
        <v>342361499</v>
      </c>
      <c r="AE14" s="78">
        <v>41912600</v>
      </c>
      <c r="AF14" s="78">
        <f t="shared" si="14"/>
        <v>384274099</v>
      </c>
      <c r="AG14" s="78">
        <v>1457700238</v>
      </c>
      <c r="AH14" s="78">
        <v>1475585846</v>
      </c>
      <c r="AI14" s="79">
        <v>832033757</v>
      </c>
      <c r="AJ14" s="114">
        <f t="shared" si="15"/>
        <v>0.57078522408802679</v>
      </c>
      <c r="AK14" s="115">
        <f t="shared" si="16"/>
        <v>1.9200859540627002E-2</v>
      </c>
    </row>
    <row r="15" spans="1:37" ht="13" x14ac:dyDescent="0.3">
      <c r="A15" s="55" t="s">
        <v>116</v>
      </c>
      <c r="B15" s="56" t="s">
        <v>254</v>
      </c>
      <c r="C15" s="57" t="s">
        <v>255</v>
      </c>
      <c r="D15" s="77">
        <v>1469793347</v>
      </c>
      <c r="E15" s="78">
        <v>373244700</v>
      </c>
      <c r="F15" s="79">
        <f t="shared" si="0"/>
        <v>1843038047</v>
      </c>
      <c r="G15" s="77">
        <v>1469793347</v>
      </c>
      <c r="H15" s="78">
        <v>373244700</v>
      </c>
      <c r="I15" s="79">
        <f t="shared" si="1"/>
        <v>1843038047</v>
      </c>
      <c r="J15" s="77">
        <v>488056076</v>
      </c>
      <c r="K15" s="78">
        <v>123281484</v>
      </c>
      <c r="L15" s="78">
        <f t="shared" si="2"/>
        <v>611337560</v>
      </c>
      <c r="M15" s="95">
        <f t="shared" si="3"/>
        <v>0.3317009982485728</v>
      </c>
      <c r="N15" s="77">
        <v>410121780</v>
      </c>
      <c r="O15" s="78">
        <v>148979256</v>
      </c>
      <c r="P15" s="78">
        <f t="shared" si="4"/>
        <v>559101036</v>
      </c>
      <c r="Q15" s="95">
        <f t="shared" si="5"/>
        <v>0.30335837988264819</v>
      </c>
      <c r="R15" s="77">
        <v>0</v>
      </c>
      <c r="S15" s="78">
        <v>0</v>
      </c>
      <c r="T15" s="78">
        <f t="shared" si="6"/>
        <v>0</v>
      </c>
      <c r="U15" s="95">
        <f t="shared" si="7"/>
        <v>0</v>
      </c>
      <c r="V15" s="77">
        <v>0</v>
      </c>
      <c r="W15" s="78">
        <v>0</v>
      </c>
      <c r="X15" s="78">
        <f t="shared" si="8"/>
        <v>0</v>
      </c>
      <c r="Y15" s="95">
        <f t="shared" si="9"/>
        <v>0</v>
      </c>
      <c r="Z15" s="77">
        <f t="shared" si="10"/>
        <v>898177856</v>
      </c>
      <c r="AA15" s="78">
        <f t="shared" si="11"/>
        <v>272260740</v>
      </c>
      <c r="AB15" s="78">
        <f t="shared" si="12"/>
        <v>1170438596</v>
      </c>
      <c r="AC15" s="95">
        <f t="shared" si="13"/>
        <v>0.63505937813122093</v>
      </c>
      <c r="AD15" s="77">
        <v>404356463</v>
      </c>
      <c r="AE15" s="78">
        <v>96395846</v>
      </c>
      <c r="AF15" s="78">
        <f t="shared" si="14"/>
        <v>500752309</v>
      </c>
      <c r="AG15" s="78">
        <v>1637981896</v>
      </c>
      <c r="AH15" s="78">
        <v>1790907116</v>
      </c>
      <c r="AI15" s="79">
        <v>1047987020</v>
      </c>
      <c r="AJ15" s="114">
        <f t="shared" si="15"/>
        <v>0.63980378694002371</v>
      </c>
      <c r="AK15" s="115">
        <f t="shared" si="16"/>
        <v>0.1165221327017385</v>
      </c>
    </row>
    <row r="16" spans="1:37" ht="14" x14ac:dyDescent="0.3">
      <c r="A16" s="58" t="s">
        <v>0</v>
      </c>
      <c r="B16" s="59" t="s">
        <v>256</v>
      </c>
      <c r="C16" s="60" t="s">
        <v>0</v>
      </c>
      <c r="D16" s="80">
        <f>SUM(D11:D15)</f>
        <v>3644092230</v>
      </c>
      <c r="E16" s="81">
        <f>SUM(E11:E15)</f>
        <v>715385350</v>
      </c>
      <c r="F16" s="82">
        <f t="shared" si="0"/>
        <v>4359477580</v>
      </c>
      <c r="G16" s="80">
        <f>SUM(G11:G15)</f>
        <v>3644092230</v>
      </c>
      <c r="H16" s="81">
        <f>SUM(H11:H15)</f>
        <v>715385350</v>
      </c>
      <c r="I16" s="82">
        <f t="shared" si="1"/>
        <v>4359477580</v>
      </c>
      <c r="J16" s="80">
        <f>SUM(J11:J15)</f>
        <v>1207160875</v>
      </c>
      <c r="K16" s="81">
        <f>SUM(K11:K15)</f>
        <v>212201817</v>
      </c>
      <c r="L16" s="81">
        <f t="shared" si="2"/>
        <v>1419362692</v>
      </c>
      <c r="M16" s="96">
        <f t="shared" si="3"/>
        <v>0.3255809132983315</v>
      </c>
      <c r="N16" s="80">
        <f>SUM(N11:N15)</f>
        <v>1032171759</v>
      </c>
      <c r="O16" s="81">
        <f>SUM(O11:O15)</f>
        <v>218056211</v>
      </c>
      <c r="P16" s="81">
        <f t="shared" si="4"/>
        <v>1250227970</v>
      </c>
      <c r="Q16" s="96">
        <f t="shared" si="5"/>
        <v>0.28678389716595354</v>
      </c>
      <c r="R16" s="80">
        <f>SUM(R11:R15)</f>
        <v>0</v>
      </c>
      <c r="S16" s="81">
        <f>SUM(S11:S15)</f>
        <v>0</v>
      </c>
      <c r="T16" s="81">
        <f t="shared" si="6"/>
        <v>0</v>
      </c>
      <c r="U16" s="96">
        <f t="shared" si="7"/>
        <v>0</v>
      </c>
      <c r="V16" s="80">
        <f>SUM(V11:V15)</f>
        <v>0</v>
      </c>
      <c r="W16" s="81">
        <f>SUM(W11:W15)</f>
        <v>0</v>
      </c>
      <c r="X16" s="81">
        <f t="shared" si="8"/>
        <v>0</v>
      </c>
      <c r="Y16" s="96">
        <f t="shared" si="9"/>
        <v>0</v>
      </c>
      <c r="Z16" s="80">
        <f t="shared" si="10"/>
        <v>2239332634</v>
      </c>
      <c r="AA16" s="81">
        <f t="shared" si="11"/>
        <v>430258028</v>
      </c>
      <c r="AB16" s="81">
        <f t="shared" si="12"/>
        <v>2669590662</v>
      </c>
      <c r="AC16" s="96">
        <f t="shared" si="13"/>
        <v>0.61236481046428504</v>
      </c>
      <c r="AD16" s="80">
        <f>SUM(AD11:AD15)</f>
        <v>976724843</v>
      </c>
      <c r="AE16" s="81">
        <f>SUM(AE11:AE15)</f>
        <v>191341175</v>
      </c>
      <c r="AF16" s="81">
        <f t="shared" si="14"/>
        <v>1168066018</v>
      </c>
      <c r="AG16" s="81">
        <f>SUM(AG11:AG15)</f>
        <v>4075513198</v>
      </c>
      <c r="AH16" s="81">
        <f>SUM(AH11:AH15)</f>
        <v>4282759186</v>
      </c>
      <c r="AI16" s="82">
        <f>SUM(AI11:AI15)</f>
        <v>2480415226</v>
      </c>
      <c r="AJ16" s="116">
        <f t="shared" si="15"/>
        <v>0.60861420525327425</v>
      </c>
      <c r="AK16" s="117">
        <f t="shared" si="16"/>
        <v>7.0340161201402296E-2</v>
      </c>
    </row>
    <row r="17" spans="1:37" ht="13" x14ac:dyDescent="0.3">
      <c r="A17" s="55" t="s">
        <v>101</v>
      </c>
      <c r="B17" s="56" t="s">
        <v>257</v>
      </c>
      <c r="C17" s="57" t="s">
        <v>258</v>
      </c>
      <c r="D17" s="77">
        <v>258867055</v>
      </c>
      <c r="E17" s="78">
        <v>64945317</v>
      </c>
      <c r="F17" s="79">
        <f t="shared" si="0"/>
        <v>323812372</v>
      </c>
      <c r="G17" s="77">
        <v>258867055</v>
      </c>
      <c r="H17" s="78">
        <v>64945317</v>
      </c>
      <c r="I17" s="79">
        <f t="shared" si="1"/>
        <v>323812372</v>
      </c>
      <c r="J17" s="77">
        <v>84845317</v>
      </c>
      <c r="K17" s="78">
        <v>13506765</v>
      </c>
      <c r="L17" s="78">
        <f t="shared" si="2"/>
        <v>98352082</v>
      </c>
      <c r="M17" s="95">
        <f t="shared" si="3"/>
        <v>0.30373169929405908</v>
      </c>
      <c r="N17" s="77">
        <v>71883880</v>
      </c>
      <c r="O17" s="78">
        <v>10008850</v>
      </c>
      <c r="P17" s="78">
        <f t="shared" si="4"/>
        <v>81892730</v>
      </c>
      <c r="Q17" s="95">
        <f t="shared" si="5"/>
        <v>0.25290179462321472</v>
      </c>
      <c r="R17" s="77">
        <v>0</v>
      </c>
      <c r="S17" s="78">
        <v>0</v>
      </c>
      <c r="T17" s="78">
        <f t="shared" si="6"/>
        <v>0</v>
      </c>
      <c r="U17" s="95">
        <f t="shared" si="7"/>
        <v>0</v>
      </c>
      <c r="V17" s="77">
        <v>0</v>
      </c>
      <c r="W17" s="78">
        <v>0</v>
      </c>
      <c r="X17" s="78">
        <f t="shared" si="8"/>
        <v>0</v>
      </c>
      <c r="Y17" s="95">
        <f t="shared" si="9"/>
        <v>0</v>
      </c>
      <c r="Z17" s="77">
        <f t="shared" si="10"/>
        <v>156729197</v>
      </c>
      <c r="AA17" s="78">
        <f t="shared" si="11"/>
        <v>23515615</v>
      </c>
      <c r="AB17" s="78">
        <f t="shared" si="12"/>
        <v>180244812</v>
      </c>
      <c r="AC17" s="95">
        <f t="shared" si="13"/>
        <v>0.55663349391727379</v>
      </c>
      <c r="AD17" s="77">
        <v>67195031</v>
      </c>
      <c r="AE17" s="78">
        <v>6624667</v>
      </c>
      <c r="AF17" s="78">
        <f t="shared" si="14"/>
        <v>73819698</v>
      </c>
      <c r="AG17" s="78">
        <v>283831128</v>
      </c>
      <c r="AH17" s="78">
        <v>278144588</v>
      </c>
      <c r="AI17" s="79">
        <v>163253300</v>
      </c>
      <c r="AJ17" s="114">
        <f t="shared" si="15"/>
        <v>0.57517757530808955</v>
      </c>
      <c r="AK17" s="115">
        <f t="shared" si="16"/>
        <v>0.10936148776983612</v>
      </c>
    </row>
    <row r="18" spans="1:37" ht="13" x14ac:dyDescent="0.3">
      <c r="A18" s="55" t="s">
        <v>101</v>
      </c>
      <c r="B18" s="56" t="s">
        <v>259</v>
      </c>
      <c r="C18" s="57" t="s">
        <v>260</v>
      </c>
      <c r="D18" s="77">
        <v>674803736</v>
      </c>
      <c r="E18" s="78">
        <v>117553835</v>
      </c>
      <c r="F18" s="79">
        <f t="shared" si="0"/>
        <v>792357571</v>
      </c>
      <c r="G18" s="77">
        <v>674803736</v>
      </c>
      <c r="H18" s="78">
        <v>117553835</v>
      </c>
      <c r="I18" s="79">
        <f t="shared" si="1"/>
        <v>792357571</v>
      </c>
      <c r="J18" s="77">
        <v>174513921</v>
      </c>
      <c r="K18" s="78">
        <v>173065</v>
      </c>
      <c r="L18" s="78">
        <f t="shared" si="2"/>
        <v>174686986</v>
      </c>
      <c r="M18" s="95">
        <f t="shared" si="3"/>
        <v>0.22046484111906087</v>
      </c>
      <c r="N18" s="77">
        <v>166323992</v>
      </c>
      <c r="O18" s="78">
        <v>47525633</v>
      </c>
      <c r="P18" s="78">
        <f t="shared" si="4"/>
        <v>213849625</v>
      </c>
      <c r="Q18" s="95">
        <f t="shared" si="5"/>
        <v>0.26989030309902851</v>
      </c>
      <c r="R18" s="77">
        <v>0</v>
      </c>
      <c r="S18" s="78">
        <v>0</v>
      </c>
      <c r="T18" s="78">
        <f t="shared" si="6"/>
        <v>0</v>
      </c>
      <c r="U18" s="95">
        <f t="shared" si="7"/>
        <v>0</v>
      </c>
      <c r="V18" s="77">
        <v>0</v>
      </c>
      <c r="W18" s="78">
        <v>0</v>
      </c>
      <c r="X18" s="78">
        <f t="shared" si="8"/>
        <v>0</v>
      </c>
      <c r="Y18" s="95">
        <f t="shared" si="9"/>
        <v>0</v>
      </c>
      <c r="Z18" s="77">
        <f t="shared" si="10"/>
        <v>340837913</v>
      </c>
      <c r="AA18" s="78">
        <f t="shared" si="11"/>
        <v>47698698</v>
      </c>
      <c r="AB18" s="78">
        <f t="shared" si="12"/>
        <v>388536611</v>
      </c>
      <c r="AC18" s="95">
        <f t="shared" si="13"/>
        <v>0.4903551442180894</v>
      </c>
      <c r="AD18" s="77">
        <v>149465993</v>
      </c>
      <c r="AE18" s="78">
        <v>23610</v>
      </c>
      <c r="AF18" s="78">
        <f t="shared" si="14"/>
        <v>149489603</v>
      </c>
      <c r="AG18" s="78">
        <v>694423654</v>
      </c>
      <c r="AH18" s="78">
        <v>720920518</v>
      </c>
      <c r="AI18" s="79">
        <v>305953466</v>
      </c>
      <c r="AJ18" s="114">
        <f t="shared" si="15"/>
        <v>0.44058618141483991</v>
      </c>
      <c r="AK18" s="115">
        <f t="shared" si="16"/>
        <v>0.4305317607940935</v>
      </c>
    </row>
    <row r="19" spans="1:37" ht="13" x14ac:dyDescent="0.3">
      <c r="A19" s="55" t="s">
        <v>101</v>
      </c>
      <c r="B19" s="56" t="s">
        <v>261</v>
      </c>
      <c r="C19" s="57" t="s">
        <v>262</v>
      </c>
      <c r="D19" s="77">
        <v>192888454</v>
      </c>
      <c r="E19" s="78">
        <v>13982913</v>
      </c>
      <c r="F19" s="79">
        <f t="shared" si="0"/>
        <v>206871367</v>
      </c>
      <c r="G19" s="77">
        <v>192888454</v>
      </c>
      <c r="H19" s="78">
        <v>13982913</v>
      </c>
      <c r="I19" s="79">
        <f t="shared" si="1"/>
        <v>206871367</v>
      </c>
      <c r="J19" s="77">
        <v>47887545</v>
      </c>
      <c r="K19" s="78">
        <v>6779226</v>
      </c>
      <c r="L19" s="78">
        <f t="shared" si="2"/>
        <v>54666771</v>
      </c>
      <c r="M19" s="95">
        <f t="shared" si="3"/>
        <v>0.26425489323517642</v>
      </c>
      <c r="N19" s="77">
        <v>36811227</v>
      </c>
      <c r="O19" s="78">
        <v>3777836</v>
      </c>
      <c r="P19" s="78">
        <f t="shared" si="4"/>
        <v>40589063</v>
      </c>
      <c r="Q19" s="95">
        <f t="shared" si="5"/>
        <v>0.19620435437060751</v>
      </c>
      <c r="R19" s="77">
        <v>0</v>
      </c>
      <c r="S19" s="78">
        <v>0</v>
      </c>
      <c r="T19" s="78">
        <f t="shared" si="6"/>
        <v>0</v>
      </c>
      <c r="U19" s="95">
        <f t="shared" si="7"/>
        <v>0</v>
      </c>
      <c r="V19" s="77">
        <v>0</v>
      </c>
      <c r="W19" s="78">
        <v>0</v>
      </c>
      <c r="X19" s="78">
        <f t="shared" si="8"/>
        <v>0</v>
      </c>
      <c r="Y19" s="95">
        <f t="shared" si="9"/>
        <v>0</v>
      </c>
      <c r="Z19" s="77">
        <f t="shared" si="10"/>
        <v>84698772</v>
      </c>
      <c r="AA19" s="78">
        <f t="shared" si="11"/>
        <v>10557062</v>
      </c>
      <c r="AB19" s="78">
        <f t="shared" si="12"/>
        <v>95255834</v>
      </c>
      <c r="AC19" s="95">
        <f t="shared" si="13"/>
        <v>0.46045924760578394</v>
      </c>
      <c r="AD19" s="77">
        <v>62409975</v>
      </c>
      <c r="AE19" s="78">
        <v>4243096</v>
      </c>
      <c r="AF19" s="78">
        <f t="shared" si="14"/>
        <v>66653071</v>
      </c>
      <c r="AG19" s="78">
        <v>224087717</v>
      </c>
      <c r="AH19" s="78">
        <v>338534511</v>
      </c>
      <c r="AI19" s="79">
        <v>82887948</v>
      </c>
      <c r="AJ19" s="114">
        <f t="shared" si="15"/>
        <v>0.3698906352818972</v>
      </c>
      <c r="AK19" s="115">
        <f t="shared" si="16"/>
        <v>-0.39103986671521862</v>
      </c>
    </row>
    <row r="20" spans="1:37" ht="13" x14ac:dyDescent="0.3">
      <c r="A20" s="55" t="s">
        <v>101</v>
      </c>
      <c r="B20" s="56" t="s">
        <v>263</v>
      </c>
      <c r="C20" s="57" t="s">
        <v>264</v>
      </c>
      <c r="D20" s="77">
        <v>76818456</v>
      </c>
      <c r="E20" s="78">
        <v>29910000</v>
      </c>
      <c r="F20" s="79">
        <f t="shared" si="0"/>
        <v>106728456</v>
      </c>
      <c r="G20" s="77">
        <v>76818456</v>
      </c>
      <c r="H20" s="78">
        <v>29910000</v>
      </c>
      <c r="I20" s="79">
        <f t="shared" si="1"/>
        <v>106728456</v>
      </c>
      <c r="J20" s="77">
        <v>30409402</v>
      </c>
      <c r="K20" s="78">
        <v>2266229</v>
      </c>
      <c r="L20" s="78">
        <f t="shared" si="2"/>
        <v>32675631</v>
      </c>
      <c r="M20" s="95">
        <f t="shared" si="3"/>
        <v>0.30615669170741117</v>
      </c>
      <c r="N20" s="77">
        <v>10240611</v>
      </c>
      <c r="O20" s="78">
        <v>1808691</v>
      </c>
      <c r="P20" s="78">
        <f t="shared" si="4"/>
        <v>12049302</v>
      </c>
      <c r="Q20" s="95">
        <f t="shared" si="5"/>
        <v>0.11289680795157385</v>
      </c>
      <c r="R20" s="77">
        <v>0</v>
      </c>
      <c r="S20" s="78">
        <v>0</v>
      </c>
      <c r="T20" s="78">
        <f t="shared" si="6"/>
        <v>0</v>
      </c>
      <c r="U20" s="95">
        <f t="shared" si="7"/>
        <v>0</v>
      </c>
      <c r="V20" s="77">
        <v>0</v>
      </c>
      <c r="W20" s="78">
        <v>0</v>
      </c>
      <c r="X20" s="78">
        <f t="shared" si="8"/>
        <v>0</v>
      </c>
      <c r="Y20" s="95">
        <f t="shared" si="9"/>
        <v>0</v>
      </c>
      <c r="Z20" s="77">
        <f t="shared" si="10"/>
        <v>40650013</v>
      </c>
      <c r="AA20" s="78">
        <f t="shared" si="11"/>
        <v>4074920</v>
      </c>
      <c r="AB20" s="78">
        <f t="shared" si="12"/>
        <v>44724933</v>
      </c>
      <c r="AC20" s="95">
        <f t="shared" si="13"/>
        <v>0.41905349965898503</v>
      </c>
      <c r="AD20" s="77">
        <v>9084295</v>
      </c>
      <c r="AE20" s="78">
        <v>6837714</v>
      </c>
      <c r="AF20" s="78">
        <f t="shared" si="14"/>
        <v>15922009</v>
      </c>
      <c r="AG20" s="78">
        <v>103187355</v>
      </c>
      <c r="AH20" s="78">
        <v>100999355</v>
      </c>
      <c r="AI20" s="79">
        <v>67832386</v>
      </c>
      <c r="AJ20" s="114">
        <f t="shared" si="15"/>
        <v>0.65737110908599217</v>
      </c>
      <c r="AK20" s="115">
        <f t="shared" si="16"/>
        <v>-0.24322979593843963</v>
      </c>
    </row>
    <row r="21" spans="1:37" ht="13" x14ac:dyDescent="0.3">
      <c r="A21" s="55" t="s">
        <v>101</v>
      </c>
      <c r="B21" s="56" t="s">
        <v>67</v>
      </c>
      <c r="C21" s="57" t="s">
        <v>68</v>
      </c>
      <c r="D21" s="77">
        <v>9535505096</v>
      </c>
      <c r="E21" s="78">
        <v>653856127</v>
      </c>
      <c r="F21" s="79">
        <f t="shared" si="0"/>
        <v>10189361223</v>
      </c>
      <c r="G21" s="77">
        <v>9535505096</v>
      </c>
      <c r="H21" s="78">
        <v>653856127</v>
      </c>
      <c r="I21" s="79">
        <f t="shared" si="1"/>
        <v>10189361223</v>
      </c>
      <c r="J21" s="77">
        <v>2479202804</v>
      </c>
      <c r="K21" s="78">
        <v>67978506</v>
      </c>
      <c r="L21" s="78">
        <f t="shared" si="2"/>
        <v>2547181310</v>
      </c>
      <c r="M21" s="95">
        <f t="shared" si="3"/>
        <v>0.24998439590603178</v>
      </c>
      <c r="N21" s="77">
        <v>2243501731</v>
      </c>
      <c r="O21" s="78">
        <v>150101684</v>
      </c>
      <c r="P21" s="78">
        <f t="shared" si="4"/>
        <v>2393603415</v>
      </c>
      <c r="Q21" s="95">
        <f t="shared" si="5"/>
        <v>0.23491201878259294</v>
      </c>
      <c r="R21" s="77">
        <v>0</v>
      </c>
      <c r="S21" s="78">
        <v>0</v>
      </c>
      <c r="T21" s="78">
        <f t="shared" si="6"/>
        <v>0</v>
      </c>
      <c r="U21" s="95">
        <f t="shared" si="7"/>
        <v>0</v>
      </c>
      <c r="V21" s="77">
        <v>0</v>
      </c>
      <c r="W21" s="78">
        <v>0</v>
      </c>
      <c r="X21" s="78">
        <f t="shared" si="8"/>
        <v>0</v>
      </c>
      <c r="Y21" s="95">
        <f t="shared" si="9"/>
        <v>0</v>
      </c>
      <c r="Z21" s="77">
        <f t="shared" si="10"/>
        <v>4722704535</v>
      </c>
      <c r="AA21" s="78">
        <f t="shared" si="11"/>
        <v>218080190</v>
      </c>
      <c r="AB21" s="78">
        <f t="shared" si="12"/>
        <v>4940784725</v>
      </c>
      <c r="AC21" s="95">
        <f t="shared" si="13"/>
        <v>0.48489641468862471</v>
      </c>
      <c r="AD21" s="77">
        <v>2124976791</v>
      </c>
      <c r="AE21" s="78">
        <v>90180419</v>
      </c>
      <c r="AF21" s="78">
        <f t="shared" si="14"/>
        <v>2215157210</v>
      </c>
      <c r="AG21" s="78">
        <v>9787885117</v>
      </c>
      <c r="AH21" s="78">
        <v>9767536965</v>
      </c>
      <c r="AI21" s="79">
        <v>4543494380</v>
      </c>
      <c r="AJ21" s="114">
        <f t="shared" si="15"/>
        <v>0.46419572008550375</v>
      </c>
      <c r="AK21" s="115">
        <f t="shared" si="16"/>
        <v>8.0556903227649412E-2</v>
      </c>
    </row>
    <row r="22" spans="1:37" ht="13" x14ac:dyDescent="0.3">
      <c r="A22" s="55" t="s">
        <v>101</v>
      </c>
      <c r="B22" s="56" t="s">
        <v>265</v>
      </c>
      <c r="C22" s="57" t="s">
        <v>266</v>
      </c>
      <c r="D22" s="77">
        <v>159096370</v>
      </c>
      <c r="E22" s="78">
        <v>24034000</v>
      </c>
      <c r="F22" s="79">
        <f t="shared" si="0"/>
        <v>183130370</v>
      </c>
      <c r="G22" s="77">
        <v>159096370</v>
      </c>
      <c r="H22" s="78">
        <v>24034000</v>
      </c>
      <c r="I22" s="79">
        <f t="shared" si="1"/>
        <v>183130370</v>
      </c>
      <c r="J22" s="77">
        <v>56047287</v>
      </c>
      <c r="K22" s="78">
        <v>7185085</v>
      </c>
      <c r="L22" s="78">
        <f t="shared" si="2"/>
        <v>63232372</v>
      </c>
      <c r="M22" s="95">
        <f t="shared" si="3"/>
        <v>0.34528610410168448</v>
      </c>
      <c r="N22" s="77">
        <v>44316232</v>
      </c>
      <c r="O22" s="78">
        <v>11917873</v>
      </c>
      <c r="P22" s="78">
        <f t="shared" si="4"/>
        <v>56234105</v>
      </c>
      <c r="Q22" s="95">
        <f t="shared" si="5"/>
        <v>0.30707143222612393</v>
      </c>
      <c r="R22" s="77">
        <v>0</v>
      </c>
      <c r="S22" s="78">
        <v>0</v>
      </c>
      <c r="T22" s="78">
        <f t="shared" si="6"/>
        <v>0</v>
      </c>
      <c r="U22" s="95">
        <f t="shared" si="7"/>
        <v>0</v>
      </c>
      <c r="V22" s="77">
        <v>0</v>
      </c>
      <c r="W22" s="78">
        <v>0</v>
      </c>
      <c r="X22" s="78">
        <f t="shared" si="8"/>
        <v>0</v>
      </c>
      <c r="Y22" s="95">
        <f t="shared" si="9"/>
        <v>0</v>
      </c>
      <c r="Z22" s="77">
        <f t="shared" si="10"/>
        <v>100363519</v>
      </c>
      <c r="AA22" s="78">
        <f t="shared" si="11"/>
        <v>19102958</v>
      </c>
      <c r="AB22" s="78">
        <f t="shared" si="12"/>
        <v>119466477</v>
      </c>
      <c r="AC22" s="95">
        <f t="shared" si="13"/>
        <v>0.65235753632780846</v>
      </c>
      <c r="AD22" s="77">
        <v>53245747</v>
      </c>
      <c r="AE22" s="78">
        <v>6640994</v>
      </c>
      <c r="AF22" s="78">
        <f t="shared" si="14"/>
        <v>59886741</v>
      </c>
      <c r="AG22" s="78">
        <v>173259079</v>
      </c>
      <c r="AH22" s="78">
        <v>177686379</v>
      </c>
      <c r="AI22" s="79">
        <v>114505313</v>
      </c>
      <c r="AJ22" s="114">
        <f t="shared" si="15"/>
        <v>0.66089069421868507</v>
      </c>
      <c r="AK22" s="115">
        <f t="shared" si="16"/>
        <v>-6.0992398968579664E-2</v>
      </c>
    </row>
    <row r="23" spans="1:37" ht="13" x14ac:dyDescent="0.3">
      <c r="A23" s="55" t="s">
        <v>101</v>
      </c>
      <c r="B23" s="56" t="s">
        <v>267</v>
      </c>
      <c r="C23" s="57" t="s">
        <v>268</v>
      </c>
      <c r="D23" s="77">
        <v>153507144</v>
      </c>
      <c r="E23" s="78">
        <v>23780256</v>
      </c>
      <c r="F23" s="79">
        <f t="shared" si="0"/>
        <v>177287400</v>
      </c>
      <c r="G23" s="77">
        <v>153507144</v>
      </c>
      <c r="H23" s="78">
        <v>23780256</v>
      </c>
      <c r="I23" s="79">
        <f t="shared" si="1"/>
        <v>177287400</v>
      </c>
      <c r="J23" s="77">
        <v>63085250</v>
      </c>
      <c r="K23" s="78">
        <v>6515804</v>
      </c>
      <c r="L23" s="78">
        <f t="shared" si="2"/>
        <v>69601054</v>
      </c>
      <c r="M23" s="95">
        <f t="shared" si="3"/>
        <v>0.39258883598044758</v>
      </c>
      <c r="N23" s="77">
        <v>44595540</v>
      </c>
      <c r="O23" s="78">
        <v>17330154</v>
      </c>
      <c r="P23" s="78">
        <f t="shared" si="4"/>
        <v>61925694</v>
      </c>
      <c r="Q23" s="95">
        <f t="shared" si="5"/>
        <v>0.3492955167710734</v>
      </c>
      <c r="R23" s="77">
        <v>0</v>
      </c>
      <c r="S23" s="78">
        <v>0</v>
      </c>
      <c r="T23" s="78">
        <f t="shared" si="6"/>
        <v>0</v>
      </c>
      <c r="U23" s="95">
        <f t="shared" si="7"/>
        <v>0</v>
      </c>
      <c r="V23" s="77">
        <v>0</v>
      </c>
      <c r="W23" s="78">
        <v>0</v>
      </c>
      <c r="X23" s="78">
        <f t="shared" si="8"/>
        <v>0</v>
      </c>
      <c r="Y23" s="95">
        <f t="shared" si="9"/>
        <v>0</v>
      </c>
      <c r="Z23" s="77">
        <f t="shared" si="10"/>
        <v>107680790</v>
      </c>
      <c r="AA23" s="78">
        <f t="shared" si="11"/>
        <v>23845958</v>
      </c>
      <c r="AB23" s="78">
        <f t="shared" si="12"/>
        <v>131526748</v>
      </c>
      <c r="AC23" s="95">
        <f t="shared" si="13"/>
        <v>0.74188435275152098</v>
      </c>
      <c r="AD23" s="77">
        <v>41719196</v>
      </c>
      <c r="AE23" s="78">
        <v>6745527</v>
      </c>
      <c r="AF23" s="78">
        <f t="shared" si="14"/>
        <v>48464723</v>
      </c>
      <c r="AG23" s="78">
        <v>172977488</v>
      </c>
      <c r="AH23" s="78">
        <v>173822773</v>
      </c>
      <c r="AI23" s="79">
        <v>119342239</v>
      </c>
      <c r="AJ23" s="114">
        <f t="shared" si="15"/>
        <v>0.6899293103389269</v>
      </c>
      <c r="AK23" s="115">
        <f t="shared" si="16"/>
        <v>0.27774781669545501</v>
      </c>
    </row>
    <row r="24" spans="1:37" ht="13" x14ac:dyDescent="0.3">
      <c r="A24" s="55" t="s">
        <v>116</v>
      </c>
      <c r="B24" s="56" t="s">
        <v>269</v>
      </c>
      <c r="C24" s="57" t="s">
        <v>270</v>
      </c>
      <c r="D24" s="77">
        <v>1570494797</v>
      </c>
      <c r="E24" s="78">
        <v>180628958</v>
      </c>
      <c r="F24" s="79">
        <f t="shared" si="0"/>
        <v>1751123755</v>
      </c>
      <c r="G24" s="77">
        <v>1570494797</v>
      </c>
      <c r="H24" s="78">
        <v>180628958</v>
      </c>
      <c r="I24" s="79">
        <f t="shared" si="1"/>
        <v>1751123755</v>
      </c>
      <c r="J24" s="77">
        <v>523728538</v>
      </c>
      <c r="K24" s="78">
        <v>31016772</v>
      </c>
      <c r="L24" s="78">
        <f t="shared" si="2"/>
        <v>554745310</v>
      </c>
      <c r="M24" s="95">
        <f t="shared" si="3"/>
        <v>0.31679389215983766</v>
      </c>
      <c r="N24" s="77">
        <v>451066997</v>
      </c>
      <c r="O24" s="78">
        <v>77252154</v>
      </c>
      <c r="P24" s="78">
        <f t="shared" si="4"/>
        <v>528319151</v>
      </c>
      <c r="Q24" s="95">
        <f t="shared" si="5"/>
        <v>0.30170292047691399</v>
      </c>
      <c r="R24" s="77">
        <v>0</v>
      </c>
      <c r="S24" s="78">
        <v>0</v>
      </c>
      <c r="T24" s="78">
        <f t="shared" si="6"/>
        <v>0</v>
      </c>
      <c r="U24" s="95">
        <f t="shared" si="7"/>
        <v>0</v>
      </c>
      <c r="V24" s="77">
        <v>0</v>
      </c>
      <c r="W24" s="78">
        <v>0</v>
      </c>
      <c r="X24" s="78">
        <f t="shared" si="8"/>
        <v>0</v>
      </c>
      <c r="Y24" s="95">
        <f t="shared" si="9"/>
        <v>0</v>
      </c>
      <c r="Z24" s="77">
        <f t="shared" si="10"/>
        <v>974795535</v>
      </c>
      <c r="AA24" s="78">
        <f t="shared" si="11"/>
        <v>108268926</v>
      </c>
      <c r="AB24" s="78">
        <f t="shared" si="12"/>
        <v>1083064461</v>
      </c>
      <c r="AC24" s="95">
        <f t="shared" si="13"/>
        <v>0.6184968126367516</v>
      </c>
      <c r="AD24" s="77">
        <v>434803121</v>
      </c>
      <c r="AE24" s="78">
        <v>31311975</v>
      </c>
      <c r="AF24" s="78">
        <f t="shared" si="14"/>
        <v>466115096</v>
      </c>
      <c r="AG24" s="78">
        <v>1680909462</v>
      </c>
      <c r="AH24" s="78">
        <v>1606933724</v>
      </c>
      <c r="AI24" s="79">
        <v>986045594</v>
      </c>
      <c r="AJ24" s="114">
        <f t="shared" si="15"/>
        <v>0.58661433961277798</v>
      </c>
      <c r="AK24" s="115">
        <f t="shared" si="16"/>
        <v>0.13345213560729641</v>
      </c>
    </row>
    <row r="25" spans="1:37" ht="14" x14ac:dyDescent="0.3">
      <c r="A25" s="58" t="s">
        <v>0</v>
      </c>
      <c r="B25" s="59" t="s">
        <v>271</v>
      </c>
      <c r="C25" s="60" t="s">
        <v>0</v>
      </c>
      <c r="D25" s="80">
        <f>SUM(D17:D24)</f>
        <v>12621981108</v>
      </c>
      <c r="E25" s="81">
        <f>SUM(E17:E24)</f>
        <v>1108691406</v>
      </c>
      <c r="F25" s="82">
        <f t="shared" si="0"/>
        <v>13730672514</v>
      </c>
      <c r="G25" s="80">
        <f>SUM(G17:G24)</f>
        <v>12621981108</v>
      </c>
      <c r="H25" s="81">
        <f>SUM(H17:H24)</f>
        <v>1108691406</v>
      </c>
      <c r="I25" s="82">
        <f t="shared" si="1"/>
        <v>13730672514</v>
      </c>
      <c r="J25" s="80">
        <f>SUM(J17:J24)</f>
        <v>3459720064</v>
      </c>
      <c r="K25" s="81">
        <f>SUM(K17:K24)</f>
        <v>135421452</v>
      </c>
      <c r="L25" s="81">
        <f t="shared" si="2"/>
        <v>3595141516</v>
      </c>
      <c r="M25" s="96">
        <f t="shared" si="3"/>
        <v>0.26183287907670505</v>
      </c>
      <c r="N25" s="80">
        <f>SUM(N17:N24)</f>
        <v>3068740210</v>
      </c>
      <c r="O25" s="81">
        <f>SUM(O17:O24)</f>
        <v>319722875</v>
      </c>
      <c r="P25" s="81">
        <f t="shared" si="4"/>
        <v>3388463085</v>
      </c>
      <c r="Q25" s="96">
        <f t="shared" si="5"/>
        <v>0.24678056239015767</v>
      </c>
      <c r="R25" s="80">
        <f>SUM(R17:R24)</f>
        <v>0</v>
      </c>
      <c r="S25" s="81">
        <f>SUM(S17:S24)</f>
        <v>0</v>
      </c>
      <c r="T25" s="81">
        <f t="shared" si="6"/>
        <v>0</v>
      </c>
      <c r="U25" s="96">
        <f t="shared" si="7"/>
        <v>0</v>
      </c>
      <c r="V25" s="80">
        <f>SUM(V17:V24)</f>
        <v>0</v>
      </c>
      <c r="W25" s="81">
        <f>SUM(W17:W24)</f>
        <v>0</v>
      </c>
      <c r="X25" s="81">
        <f t="shared" si="8"/>
        <v>0</v>
      </c>
      <c r="Y25" s="96">
        <f t="shared" si="9"/>
        <v>0</v>
      </c>
      <c r="Z25" s="80">
        <f t="shared" si="10"/>
        <v>6528460274</v>
      </c>
      <c r="AA25" s="81">
        <f t="shared" si="11"/>
        <v>455144327</v>
      </c>
      <c r="AB25" s="81">
        <f t="shared" si="12"/>
        <v>6983604601</v>
      </c>
      <c r="AC25" s="96">
        <f t="shared" si="13"/>
        <v>0.50861344146686271</v>
      </c>
      <c r="AD25" s="80">
        <f>SUM(AD17:AD24)</f>
        <v>2942900149</v>
      </c>
      <c r="AE25" s="81">
        <f>SUM(AE17:AE24)</f>
        <v>152608002</v>
      </c>
      <c r="AF25" s="81">
        <f t="shared" si="14"/>
        <v>3095508151</v>
      </c>
      <c r="AG25" s="81">
        <f>SUM(AG17:AG24)</f>
        <v>13120561000</v>
      </c>
      <c r="AH25" s="81">
        <f>SUM(AH17:AH24)</f>
        <v>13164578813</v>
      </c>
      <c r="AI25" s="82">
        <f>SUM(AI17:AI24)</f>
        <v>6383314626</v>
      </c>
      <c r="AJ25" s="116">
        <f t="shared" si="15"/>
        <v>0.48651232413004292</v>
      </c>
      <c r="AK25" s="117">
        <f t="shared" si="16"/>
        <v>9.4638721563489181E-2</v>
      </c>
    </row>
    <row r="26" spans="1:37" ht="13" x14ac:dyDescent="0.3">
      <c r="A26" s="55" t="s">
        <v>101</v>
      </c>
      <c r="B26" s="56" t="s">
        <v>272</v>
      </c>
      <c r="C26" s="57" t="s">
        <v>273</v>
      </c>
      <c r="D26" s="77">
        <v>242896273</v>
      </c>
      <c r="E26" s="78">
        <v>37980868</v>
      </c>
      <c r="F26" s="79">
        <f t="shared" si="0"/>
        <v>280877141</v>
      </c>
      <c r="G26" s="77">
        <v>242896273</v>
      </c>
      <c r="H26" s="78">
        <v>37980868</v>
      </c>
      <c r="I26" s="79">
        <f t="shared" si="1"/>
        <v>280877141</v>
      </c>
      <c r="J26" s="77">
        <v>87960555</v>
      </c>
      <c r="K26" s="78">
        <v>-17545230</v>
      </c>
      <c r="L26" s="78">
        <f t="shared" si="2"/>
        <v>70415325</v>
      </c>
      <c r="M26" s="95">
        <f t="shared" si="3"/>
        <v>0.25069795551642987</v>
      </c>
      <c r="N26" s="77">
        <v>76562585</v>
      </c>
      <c r="O26" s="78">
        <v>15682747</v>
      </c>
      <c r="P26" s="78">
        <f t="shared" si="4"/>
        <v>92245332</v>
      </c>
      <c r="Q26" s="95">
        <f t="shared" si="5"/>
        <v>0.32841879432260385</v>
      </c>
      <c r="R26" s="77">
        <v>0</v>
      </c>
      <c r="S26" s="78">
        <v>0</v>
      </c>
      <c r="T26" s="78">
        <f t="shared" si="6"/>
        <v>0</v>
      </c>
      <c r="U26" s="95">
        <f t="shared" si="7"/>
        <v>0</v>
      </c>
      <c r="V26" s="77">
        <v>0</v>
      </c>
      <c r="W26" s="78">
        <v>0</v>
      </c>
      <c r="X26" s="78">
        <f t="shared" si="8"/>
        <v>0</v>
      </c>
      <c r="Y26" s="95">
        <f t="shared" si="9"/>
        <v>0</v>
      </c>
      <c r="Z26" s="77">
        <f t="shared" si="10"/>
        <v>164523140</v>
      </c>
      <c r="AA26" s="78">
        <f t="shared" si="11"/>
        <v>-1862483</v>
      </c>
      <c r="AB26" s="78">
        <f t="shared" si="12"/>
        <v>162660657</v>
      </c>
      <c r="AC26" s="95">
        <f t="shared" si="13"/>
        <v>0.57911674983903372</v>
      </c>
      <c r="AD26" s="77">
        <v>71565328</v>
      </c>
      <c r="AE26" s="78">
        <v>14586965</v>
      </c>
      <c r="AF26" s="78">
        <f t="shared" si="14"/>
        <v>86152293</v>
      </c>
      <c r="AG26" s="78">
        <v>299260627</v>
      </c>
      <c r="AH26" s="78">
        <v>318251371</v>
      </c>
      <c r="AI26" s="79">
        <v>104619987</v>
      </c>
      <c r="AJ26" s="114">
        <f t="shared" si="15"/>
        <v>0.34959489341710159</v>
      </c>
      <c r="AK26" s="115">
        <f t="shared" si="16"/>
        <v>7.0724049097567354E-2</v>
      </c>
    </row>
    <row r="27" spans="1:37" ht="13" x14ac:dyDescent="0.3">
      <c r="A27" s="55" t="s">
        <v>101</v>
      </c>
      <c r="B27" s="56" t="s">
        <v>274</v>
      </c>
      <c r="C27" s="57" t="s">
        <v>275</v>
      </c>
      <c r="D27" s="77">
        <v>825905390</v>
      </c>
      <c r="E27" s="78">
        <v>38986739</v>
      </c>
      <c r="F27" s="79">
        <f t="shared" si="0"/>
        <v>864892129</v>
      </c>
      <c r="G27" s="77">
        <v>825905390</v>
      </c>
      <c r="H27" s="78">
        <v>38986739</v>
      </c>
      <c r="I27" s="79">
        <f t="shared" si="1"/>
        <v>864892129</v>
      </c>
      <c r="J27" s="77">
        <v>228098117</v>
      </c>
      <c r="K27" s="78">
        <v>17862996</v>
      </c>
      <c r="L27" s="78">
        <f t="shared" si="2"/>
        <v>245961113</v>
      </c>
      <c r="M27" s="95">
        <f t="shared" si="3"/>
        <v>0.28438357195409281</v>
      </c>
      <c r="N27" s="77">
        <v>196049206</v>
      </c>
      <c r="O27" s="78">
        <v>5816795</v>
      </c>
      <c r="P27" s="78">
        <f t="shared" si="4"/>
        <v>201866001</v>
      </c>
      <c r="Q27" s="95">
        <f t="shared" si="5"/>
        <v>0.23340020591169006</v>
      </c>
      <c r="R27" s="77">
        <v>0</v>
      </c>
      <c r="S27" s="78">
        <v>0</v>
      </c>
      <c r="T27" s="78">
        <f t="shared" si="6"/>
        <v>0</v>
      </c>
      <c r="U27" s="95">
        <f t="shared" si="7"/>
        <v>0</v>
      </c>
      <c r="V27" s="77">
        <v>0</v>
      </c>
      <c r="W27" s="78">
        <v>0</v>
      </c>
      <c r="X27" s="78">
        <f t="shared" si="8"/>
        <v>0</v>
      </c>
      <c r="Y27" s="95">
        <f t="shared" si="9"/>
        <v>0</v>
      </c>
      <c r="Z27" s="77">
        <f t="shared" si="10"/>
        <v>424147323</v>
      </c>
      <c r="AA27" s="78">
        <f t="shared" si="11"/>
        <v>23679791</v>
      </c>
      <c r="AB27" s="78">
        <f t="shared" si="12"/>
        <v>447827114</v>
      </c>
      <c r="AC27" s="95">
        <f t="shared" si="13"/>
        <v>0.51778377786578289</v>
      </c>
      <c r="AD27" s="77">
        <v>196523788</v>
      </c>
      <c r="AE27" s="78">
        <v>20217185</v>
      </c>
      <c r="AF27" s="78">
        <f t="shared" si="14"/>
        <v>216740973</v>
      </c>
      <c r="AG27" s="78">
        <v>844571422</v>
      </c>
      <c r="AH27" s="78">
        <v>840293494</v>
      </c>
      <c r="AI27" s="79">
        <v>493986267</v>
      </c>
      <c r="AJ27" s="114">
        <f t="shared" si="15"/>
        <v>0.58489578753471017</v>
      </c>
      <c r="AK27" s="115">
        <f t="shared" si="16"/>
        <v>-6.8630180044453315E-2</v>
      </c>
    </row>
    <row r="28" spans="1:37" ht="13" x14ac:dyDescent="0.3">
      <c r="A28" s="55" t="s">
        <v>101</v>
      </c>
      <c r="B28" s="56" t="s">
        <v>276</v>
      </c>
      <c r="C28" s="57" t="s">
        <v>277</v>
      </c>
      <c r="D28" s="77">
        <v>1575165936</v>
      </c>
      <c r="E28" s="78">
        <v>151577520</v>
      </c>
      <c r="F28" s="79">
        <f t="shared" si="0"/>
        <v>1726743456</v>
      </c>
      <c r="G28" s="77">
        <v>1575703732</v>
      </c>
      <c r="H28" s="78">
        <v>179785207</v>
      </c>
      <c r="I28" s="79">
        <f t="shared" si="1"/>
        <v>1755488939</v>
      </c>
      <c r="J28" s="77">
        <v>469854556</v>
      </c>
      <c r="K28" s="78">
        <v>62561533</v>
      </c>
      <c r="L28" s="78">
        <f t="shared" si="2"/>
        <v>532416089</v>
      </c>
      <c r="M28" s="95">
        <f t="shared" si="3"/>
        <v>0.30833537382173809</v>
      </c>
      <c r="N28" s="77">
        <v>386340953</v>
      </c>
      <c r="O28" s="78">
        <v>52174601</v>
      </c>
      <c r="P28" s="78">
        <f t="shared" si="4"/>
        <v>438515554</v>
      </c>
      <c r="Q28" s="95">
        <f t="shared" si="5"/>
        <v>0.25395524301903016</v>
      </c>
      <c r="R28" s="77">
        <v>0</v>
      </c>
      <c r="S28" s="78">
        <v>0</v>
      </c>
      <c r="T28" s="78">
        <f t="shared" si="6"/>
        <v>0</v>
      </c>
      <c r="U28" s="95">
        <f t="shared" si="7"/>
        <v>0</v>
      </c>
      <c r="V28" s="77">
        <v>0</v>
      </c>
      <c r="W28" s="78">
        <v>0</v>
      </c>
      <c r="X28" s="78">
        <f t="shared" si="8"/>
        <v>0</v>
      </c>
      <c r="Y28" s="95">
        <f t="shared" si="9"/>
        <v>0</v>
      </c>
      <c r="Z28" s="77">
        <f t="shared" si="10"/>
        <v>856195509</v>
      </c>
      <c r="AA28" s="78">
        <f t="shared" si="11"/>
        <v>114736134</v>
      </c>
      <c r="AB28" s="78">
        <f t="shared" si="12"/>
        <v>970931643</v>
      </c>
      <c r="AC28" s="95">
        <f t="shared" si="13"/>
        <v>0.56229061684076831</v>
      </c>
      <c r="AD28" s="77">
        <v>239673131</v>
      </c>
      <c r="AE28" s="78">
        <v>37837152</v>
      </c>
      <c r="AF28" s="78">
        <f t="shared" si="14"/>
        <v>277510283</v>
      </c>
      <c r="AG28" s="78">
        <v>1605313864</v>
      </c>
      <c r="AH28" s="78">
        <v>1661901981</v>
      </c>
      <c r="AI28" s="79">
        <v>750789542</v>
      </c>
      <c r="AJ28" s="114">
        <f t="shared" si="15"/>
        <v>0.46769018746853608</v>
      </c>
      <c r="AK28" s="115">
        <f t="shared" si="16"/>
        <v>0.58017767579444968</v>
      </c>
    </row>
    <row r="29" spans="1:37" ht="13" x14ac:dyDescent="0.3">
      <c r="A29" s="55" t="s">
        <v>116</v>
      </c>
      <c r="B29" s="56" t="s">
        <v>278</v>
      </c>
      <c r="C29" s="57" t="s">
        <v>279</v>
      </c>
      <c r="D29" s="77">
        <v>1077392796</v>
      </c>
      <c r="E29" s="78">
        <v>273623016</v>
      </c>
      <c r="F29" s="79">
        <f t="shared" si="0"/>
        <v>1351015812</v>
      </c>
      <c r="G29" s="77">
        <v>1077392796</v>
      </c>
      <c r="H29" s="78">
        <v>273623016</v>
      </c>
      <c r="I29" s="79">
        <f t="shared" si="1"/>
        <v>1351015812</v>
      </c>
      <c r="J29" s="77">
        <v>371140050</v>
      </c>
      <c r="K29" s="78">
        <v>4801050</v>
      </c>
      <c r="L29" s="78">
        <f t="shared" si="2"/>
        <v>375941100</v>
      </c>
      <c r="M29" s="95">
        <f t="shared" si="3"/>
        <v>0.27826550708053444</v>
      </c>
      <c r="N29" s="77">
        <v>298013168</v>
      </c>
      <c r="O29" s="78">
        <v>39199481</v>
      </c>
      <c r="P29" s="78">
        <f t="shared" si="4"/>
        <v>337212649</v>
      </c>
      <c r="Q29" s="95">
        <f t="shared" si="5"/>
        <v>0.24959933555537098</v>
      </c>
      <c r="R29" s="77">
        <v>0</v>
      </c>
      <c r="S29" s="78">
        <v>0</v>
      </c>
      <c r="T29" s="78">
        <f t="shared" si="6"/>
        <v>0</v>
      </c>
      <c r="U29" s="95">
        <f t="shared" si="7"/>
        <v>0</v>
      </c>
      <c r="V29" s="77">
        <v>0</v>
      </c>
      <c r="W29" s="78">
        <v>0</v>
      </c>
      <c r="X29" s="78">
        <f t="shared" si="8"/>
        <v>0</v>
      </c>
      <c r="Y29" s="95">
        <f t="shared" si="9"/>
        <v>0</v>
      </c>
      <c r="Z29" s="77">
        <f t="shared" si="10"/>
        <v>669153218</v>
      </c>
      <c r="AA29" s="78">
        <f t="shared" si="11"/>
        <v>44000531</v>
      </c>
      <c r="AB29" s="78">
        <f t="shared" si="12"/>
        <v>713153749</v>
      </c>
      <c r="AC29" s="95">
        <f t="shared" si="13"/>
        <v>0.52786484263590538</v>
      </c>
      <c r="AD29" s="77">
        <v>599516595</v>
      </c>
      <c r="AE29" s="78">
        <v>74783180</v>
      </c>
      <c r="AF29" s="78">
        <f t="shared" si="14"/>
        <v>674299775</v>
      </c>
      <c r="AG29" s="78">
        <v>1339519668</v>
      </c>
      <c r="AH29" s="78">
        <v>1248917051</v>
      </c>
      <c r="AI29" s="79">
        <v>750523210</v>
      </c>
      <c r="AJ29" s="114">
        <f t="shared" si="15"/>
        <v>0.56029278847438324</v>
      </c>
      <c r="AK29" s="115">
        <f t="shared" si="16"/>
        <v>-0.49990692344513976</v>
      </c>
    </row>
    <row r="30" spans="1:37" ht="14" x14ac:dyDescent="0.3">
      <c r="A30" s="58" t="s">
        <v>0</v>
      </c>
      <c r="B30" s="59" t="s">
        <v>280</v>
      </c>
      <c r="C30" s="60" t="s">
        <v>0</v>
      </c>
      <c r="D30" s="80">
        <f>SUM(D26:D29)</f>
        <v>3721360395</v>
      </c>
      <c r="E30" s="81">
        <f>SUM(E26:E29)</f>
        <v>502168143</v>
      </c>
      <c r="F30" s="82">
        <f t="shared" si="0"/>
        <v>4223528538</v>
      </c>
      <c r="G30" s="80">
        <f>SUM(G26:G29)</f>
        <v>3721898191</v>
      </c>
      <c r="H30" s="81">
        <f>SUM(H26:H29)</f>
        <v>530375830</v>
      </c>
      <c r="I30" s="82">
        <f t="shared" si="1"/>
        <v>4252274021</v>
      </c>
      <c r="J30" s="80">
        <f>SUM(J26:J29)</f>
        <v>1157053278</v>
      </c>
      <c r="K30" s="81">
        <f>SUM(K26:K29)</f>
        <v>67680349</v>
      </c>
      <c r="L30" s="81">
        <f t="shared" si="2"/>
        <v>1224733627</v>
      </c>
      <c r="M30" s="96">
        <f t="shared" si="3"/>
        <v>0.28997877390452237</v>
      </c>
      <c r="N30" s="80">
        <f>SUM(N26:N29)</f>
        <v>956965912</v>
      </c>
      <c r="O30" s="81">
        <f>SUM(O26:O29)</f>
        <v>112873624</v>
      </c>
      <c r="P30" s="81">
        <f t="shared" si="4"/>
        <v>1069839536</v>
      </c>
      <c r="Q30" s="96">
        <f t="shared" si="5"/>
        <v>0.25330467791904854</v>
      </c>
      <c r="R30" s="80">
        <f>SUM(R26:R29)</f>
        <v>0</v>
      </c>
      <c r="S30" s="81">
        <f>SUM(S26:S29)</f>
        <v>0</v>
      </c>
      <c r="T30" s="81">
        <f t="shared" si="6"/>
        <v>0</v>
      </c>
      <c r="U30" s="96">
        <f t="shared" si="7"/>
        <v>0</v>
      </c>
      <c r="V30" s="80">
        <f>SUM(V26:V29)</f>
        <v>0</v>
      </c>
      <c r="W30" s="81">
        <f>SUM(W26:W29)</f>
        <v>0</v>
      </c>
      <c r="X30" s="81">
        <f t="shared" si="8"/>
        <v>0</v>
      </c>
      <c r="Y30" s="96">
        <f t="shared" si="9"/>
        <v>0</v>
      </c>
      <c r="Z30" s="80">
        <f t="shared" si="10"/>
        <v>2114019190</v>
      </c>
      <c r="AA30" s="81">
        <f t="shared" si="11"/>
        <v>180553973</v>
      </c>
      <c r="AB30" s="81">
        <f t="shared" si="12"/>
        <v>2294573163</v>
      </c>
      <c r="AC30" s="96">
        <f t="shared" si="13"/>
        <v>0.54328345182357096</v>
      </c>
      <c r="AD30" s="80">
        <f>SUM(AD26:AD29)</f>
        <v>1107278842</v>
      </c>
      <c r="AE30" s="81">
        <f>SUM(AE26:AE29)</f>
        <v>147424482</v>
      </c>
      <c r="AF30" s="81">
        <f t="shared" si="14"/>
        <v>1254703324</v>
      </c>
      <c r="AG30" s="81">
        <f>SUM(AG26:AG29)</f>
        <v>4088665581</v>
      </c>
      <c r="AH30" s="81">
        <f>SUM(AH26:AH29)</f>
        <v>4069363897</v>
      </c>
      <c r="AI30" s="82">
        <f>SUM(AI26:AI29)</f>
        <v>2099919006</v>
      </c>
      <c r="AJ30" s="116">
        <f t="shared" si="15"/>
        <v>0.51359519735688552</v>
      </c>
      <c r="AK30" s="117">
        <f t="shared" si="16"/>
        <v>-0.14733665278789043</v>
      </c>
    </row>
    <row r="31" spans="1:37" ht="13" x14ac:dyDescent="0.3">
      <c r="A31" s="55" t="s">
        <v>101</v>
      </c>
      <c r="B31" s="56" t="s">
        <v>281</v>
      </c>
      <c r="C31" s="57" t="s">
        <v>282</v>
      </c>
      <c r="D31" s="77">
        <v>515564827</v>
      </c>
      <c r="E31" s="78">
        <v>43779350</v>
      </c>
      <c r="F31" s="79">
        <f t="shared" si="0"/>
        <v>559344177</v>
      </c>
      <c r="G31" s="77">
        <v>515564827</v>
      </c>
      <c r="H31" s="78">
        <v>43779350</v>
      </c>
      <c r="I31" s="79">
        <f t="shared" si="1"/>
        <v>559344177</v>
      </c>
      <c r="J31" s="77">
        <v>123969040</v>
      </c>
      <c r="K31" s="78">
        <v>3978366</v>
      </c>
      <c r="L31" s="78">
        <f t="shared" si="2"/>
        <v>127947406</v>
      </c>
      <c r="M31" s="95">
        <f t="shared" si="3"/>
        <v>0.22874539730839102</v>
      </c>
      <c r="N31" s="77">
        <v>112858929</v>
      </c>
      <c r="O31" s="78">
        <v>13367776</v>
      </c>
      <c r="P31" s="78">
        <f t="shared" si="4"/>
        <v>126226705</v>
      </c>
      <c r="Q31" s="95">
        <f t="shared" si="5"/>
        <v>0.22566911427773745</v>
      </c>
      <c r="R31" s="77">
        <v>0</v>
      </c>
      <c r="S31" s="78">
        <v>0</v>
      </c>
      <c r="T31" s="78">
        <f t="shared" si="6"/>
        <v>0</v>
      </c>
      <c r="U31" s="95">
        <f t="shared" si="7"/>
        <v>0</v>
      </c>
      <c r="V31" s="77">
        <v>0</v>
      </c>
      <c r="W31" s="78">
        <v>0</v>
      </c>
      <c r="X31" s="78">
        <f t="shared" si="8"/>
        <v>0</v>
      </c>
      <c r="Y31" s="95">
        <f t="shared" si="9"/>
        <v>0</v>
      </c>
      <c r="Z31" s="77">
        <f t="shared" si="10"/>
        <v>236827969</v>
      </c>
      <c r="AA31" s="78">
        <f t="shared" si="11"/>
        <v>17346142</v>
      </c>
      <c r="AB31" s="78">
        <f t="shared" si="12"/>
        <v>254174111</v>
      </c>
      <c r="AC31" s="95">
        <f t="shared" si="13"/>
        <v>0.4544145115861285</v>
      </c>
      <c r="AD31" s="77">
        <v>102549416</v>
      </c>
      <c r="AE31" s="78">
        <v>8094172</v>
      </c>
      <c r="AF31" s="78">
        <f t="shared" si="14"/>
        <v>110643588</v>
      </c>
      <c r="AG31" s="78">
        <v>491781705</v>
      </c>
      <c r="AH31" s="78">
        <v>506855353</v>
      </c>
      <c r="AI31" s="79">
        <v>239714395</v>
      </c>
      <c r="AJ31" s="114">
        <f t="shared" si="15"/>
        <v>0.4874406521487008</v>
      </c>
      <c r="AK31" s="115">
        <f t="shared" si="16"/>
        <v>0.14084066941140772</v>
      </c>
    </row>
    <row r="32" spans="1:37" ht="13" x14ac:dyDescent="0.3">
      <c r="A32" s="55" t="s">
        <v>101</v>
      </c>
      <c r="B32" s="56" t="s">
        <v>283</v>
      </c>
      <c r="C32" s="57" t="s">
        <v>284</v>
      </c>
      <c r="D32" s="77">
        <v>358533296</v>
      </c>
      <c r="E32" s="78">
        <v>55591859</v>
      </c>
      <c r="F32" s="79">
        <f t="shared" si="0"/>
        <v>414125155</v>
      </c>
      <c r="G32" s="77">
        <v>358533296</v>
      </c>
      <c r="H32" s="78">
        <v>55591859</v>
      </c>
      <c r="I32" s="79">
        <f t="shared" si="1"/>
        <v>414125155</v>
      </c>
      <c r="J32" s="77">
        <v>103129470</v>
      </c>
      <c r="K32" s="78">
        <v>12478703</v>
      </c>
      <c r="L32" s="78">
        <f t="shared" si="2"/>
        <v>115608173</v>
      </c>
      <c r="M32" s="95">
        <f t="shared" si="3"/>
        <v>0.27916240200380971</v>
      </c>
      <c r="N32" s="77">
        <v>94226210</v>
      </c>
      <c r="O32" s="78">
        <v>24160258</v>
      </c>
      <c r="P32" s="78">
        <f t="shared" si="4"/>
        <v>118386468</v>
      </c>
      <c r="Q32" s="95">
        <f t="shared" si="5"/>
        <v>0.28587123136724213</v>
      </c>
      <c r="R32" s="77">
        <v>0</v>
      </c>
      <c r="S32" s="78">
        <v>0</v>
      </c>
      <c r="T32" s="78">
        <f t="shared" si="6"/>
        <v>0</v>
      </c>
      <c r="U32" s="95">
        <f t="shared" si="7"/>
        <v>0</v>
      </c>
      <c r="V32" s="77">
        <v>0</v>
      </c>
      <c r="W32" s="78">
        <v>0</v>
      </c>
      <c r="X32" s="78">
        <f t="shared" si="8"/>
        <v>0</v>
      </c>
      <c r="Y32" s="95">
        <f t="shared" si="9"/>
        <v>0</v>
      </c>
      <c r="Z32" s="77">
        <f t="shared" si="10"/>
        <v>197355680</v>
      </c>
      <c r="AA32" s="78">
        <f t="shared" si="11"/>
        <v>36638961</v>
      </c>
      <c r="AB32" s="78">
        <f t="shared" si="12"/>
        <v>233994641</v>
      </c>
      <c r="AC32" s="95">
        <f t="shared" si="13"/>
        <v>0.56503363337105184</v>
      </c>
      <c r="AD32" s="77">
        <v>99882973</v>
      </c>
      <c r="AE32" s="78">
        <v>25016866</v>
      </c>
      <c r="AF32" s="78">
        <f t="shared" si="14"/>
        <v>124899839</v>
      </c>
      <c r="AG32" s="78">
        <v>391238456</v>
      </c>
      <c r="AH32" s="78">
        <v>401248133</v>
      </c>
      <c r="AI32" s="79">
        <v>261590546</v>
      </c>
      <c r="AJ32" s="114">
        <f t="shared" si="15"/>
        <v>0.66862176247827743</v>
      </c>
      <c r="AK32" s="115">
        <f t="shared" si="16"/>
        <v>-5.2148754170932121E-2</v>
      </c>
    </row>
    <row r="33" spans="1:37" ht="13" x14ac:dyDescent="0.3">
      <c r="A33" s="55" t="s">
        <v>101</v>
      </c>
      <c r="B33" s="56" t="s">
        <v>285</v>
      </c>
      <c r="C33" s="57" t="s">
        <v>286</v>
      </c>
      <c r="D33" s="77">
        <v>296817595</v>
      </c>
      <c r="E33" s="78">
        <v>79183661</v>
      </c>
      <c r="F33" s="79">
        <f t="shared" si="0"/>
        <v>376001256</v>
      </c>
      <c r="G33" s="77">
        <v>296817595</v>
      </c>
      <c r="H33" s="78">
        <v>79183661</v>
      </c>
      <c r="I33" s="79">
        <f t="shared" si="1"/>
        <v>376001256</v>
      </c>
      <c r="J33" s="77">
        <v>96506577</v>
      </c>
      <c r="K33" s="78">
        <v>14149808</v>
      </c>
      <c r="L33" s="78">
        <f t="shared" si="2"/>
        <v>110656385</v>
      </c>
      <c r="M33" s="95">
        <f t="shared" si="3"/>
        <v>0.29429791319633253</v>
      </c>
      <c r="N33" s="77">
        <v>85644620</v>
      </c>
      <c r="O33" s="78">
        <v>19366976</v>
      </c>
      <c r="P33" s="78">
        <f t="shared" si="4"/>
        <v>105011596</v>
      </c>
      <c r="Q33" s="95">
        <f t="shared" si="5"/>
        <v>0.27928522664296634</v>
      </c>
      <c r="R33" s="77">
        <v>0</v>
      </c>
      <c r="S33" s="78">
        <v>0</v>
      </c>
      <c r="T33" s="78">
        <f t="shared" si="6"/>
        <v>0</v>
      </c>
      <c r="U33" s="95">
        <f t="shared" si="7"/>
        <v>0</v>
      </c>
      <c r="V33" s="77">
        <v>0</v>
      </c>
      <c r="W33" s="78">
        <v>0</v>
      </c>
      <c r="X33" s="78">
        <f t="shared" si="8"/>
        <v>0</v>
      </c>
      <c r="Y33" s="95">
        <f t="shared" si="9"/>
        <v>0</v>
      </c>
      <c r="Z33" s="77">
        <f t="shared" si="10"/>
        <v>182151197</v>
      </c>
      <c r="AA33" s="78">
        <f t="shared" si="11"/>
        <v>33516784</v>
      </c>
      <c r="AB33" s="78">
        <f t="shared" si="12"/>
        <v>215667981</v>
      </c>
      <c r="AC33" s="95">
        <f t="shared" si="13"/>
        <v>0.57358313983929887</v>
      </c>
      <c r="AD33" s="77">
        <v>85853270</v>
      </c>
      <c r="AE33" s="78">
        <v>17327834</v>
      </c>
      <c r="AF33" s="78">
        <f t="shared" si="14"/>
        <v>103181104</v>
      </c>
      <c r="AG33" s="78">
        <v>369089899</v>
      </c>
      <c r="AH33" s="78">
        <v>415819943</v>
      </c>
      <c r="AI33" s="79">
        <v>228960021</v>
      </c>
      <c r="AJ33" s="114">
        <f t="shared" si="15"/>
        <v>0.62033672994123312</v>
      </c>
      <c r="AK33" s="115">
        <f t="shared" si="16"/>
        <v>1.7740573894227785E-2</v>
      </c>
    </row>
    <row r="34" spans="1:37" ht="13" x14ac:dyDescent="0.3">
      <c r="A34" s="55" t="s">
        <v>101</v>
      </c>
      <c r="B34" s="56" t="s">
        <v>287</v>
      </c>
      <c r="C34" s="57" t="s">
        <v>288</v>
      </c>
      <c r="D34" s="77">
        <v>441892323</v>
      </c>
      <c r="E34" s="78">
        <v>64618156</v>
      </c>
      <c r="F34" s="79">
        <f t="shared" si="0"/>
        <v>506510479</v>
      </c>
      <c r="G34" s="77">
        <v>441892323</v>
      </c>
      <c r="H34" s="78">
        <v>64618156</v>
      </c>
      <c r="I34" s="79">
        <f t="shared" si="1"/>
        <v>506510479</v>
      </c>
      <c r="J34" s="77">
        <v>128248098</v>
      </c>
      <c r="K34" s="78">
        <v>14809707</v>
      </c>
      <c r="L34" s="78">
        <f t="shared" si="2"/>
        <v>143057805</v>
      </c>
      <c r="M34" s="95">
        <f t="shared" si="3"/>
        <v>0.28243799670727049</v>
      </c>
      <c r="N34" s="77">
        <v>121612161</v>
      </c>
      <c r="O34" s="78">
        <v>16875374</v>
      </c>
      <c r="P34" s="78">
        <f t="shared" si="4"/>
        <v>138487535</v>
      </c>
      <c r="Q34" s="95">
        <f t="shared" si="5"/>
        <v>0.27341494547835404</v>
      </c>
      <c r="R34" s="77">
        <v>0</v>
      </c>
      <c r="S34" s="78">
        <v>0</v>
      </c>
      <c r="T34" s="78">
        <f t="shared" si="6"/>
        <v>0</v>
      </c>
      <c r="U34" s="95">
        <f t="shared" si="7"/>
        <v>0</v>
      </c>
      <c r="V34" s="77">
        <v>0</v>
      </c>
      <c r="W34" s="78">
        <v>0</v>
      </c>
      <c r="X34" s="78">
        <f t="shared" si="8"/>
        <v>0</v>
      </c>
      <c r="Y34" s="95">
        <f t="shared" si="9"/>
        <v>0</v>
      </c>
      <c r="Z34" s="77">
        <f t="shared" si="10"/>
        <v>249860259</v>
      </c>
      <c r="AA34" s="78">
        <f t="shared" si="11"/>
        <v>31685081</v>
      </c>
      <c r="AB34" s="78">
        <f t="shared" si="12"/>
        <v>281545340</v>
      </c>
      <c r="AC34" s="95">
        <f t="shared" si="13"/>
        <v>0.55585294218562453</v>
      </c>
      <c r="AD34" s="77">
        <v>112730417</v>
      </c>
      <c r="AE34" s="78">
        <v>10610921</v>
      </c>
      <c r="AF34" s="78">
        <f t="shared" si="14"/>
        <v>123341338</v>
      </c>
      <c r="AG34" s="78">
        <v>505457316</v>
      </c>
      <c r="AH34" s="78">
        <v>488456224</v>
      </c>
      <c r="AI34" s="79">
        <v>263189937</v>
      </c>
      <c r="AJ34" s="114">
        <f t="shared" si="15"/>
        <v>0.52069666155549321</v>
      </c>
      <c r="AK34" s="115">
        <f t="shared" si="16"/>
        <v>0.12279903271359038</v>
      </c>
    </row>
    <row r="35" spans="1:37" ht="13" x14ac:dyDescent="0.3">
      <c r="A35" s="55" t="s">
        <v>116</v>
      </c>
      <c r="B35" s="56" t="s">
        <v>289</v>
      </c>
      <c r="C35" s="57" t="s">
        <v>290</v>
      </c>
      <c r="D35" s="77">
        <v>712053022</v>
      </c>
      <c r="E35" s="78">
        <v>244964495</v>
      </c>
      <c r="F35" s="79">
        <f t="shared" si="0"/>
        <v>957017517</v>
      </c>
      <c r="G35" s="77">
        <v>712053022</v>
      </c>
      <c r="H35" s="78">
        <v>244964495</v>
      </c>
      <c r="I35" s="79">
        <f t="shared" si="1"/>
        <v>957017517</v>
      </c>
      <c r="J35" s="77">
        <v>270824379</v>
      </c>
      <c r="K35" s="78">
        <v>34749171</v>
      </c>
      <c r="L35" s="78">
        <f t="shared" si="2"/>
        <v>305573550</v>
      </c>
      <c r="M35" s="95">
        <f t="shared" si="3"/>
        <v>0.31929776056544218</v>
      </c>
      <c r="N35" s="77">
        <v>228316635</v>
      </c>
      <c r="O35" s="78">
        <v>111371889</v>
      </c>
      <c r="P35" s="78">
        <f t="shared" si="4"/>
        <v>339688524</v>
      </c>
      <c r="Q35" s="95">
        <f t="shared" si="5"/>
        <v>0.35494493879781303</v>
      </c>
      <c r="R35" s="77">
        <v>0</v>
      </c>
      <c r="S35" s="78">
        <v>0</v>
      </c>
      <c r="T35" s="78">
        <f t="shared" si="6"/>
        <v>0</v>
      </c>
      <c r="U35" s="95">
        <f t="shared" si="7"/>
        <v>0</v>
      </c>
      <c r="V35" s="77">
        <v>0</v>
      </c>
      <c r="W35" s="78">
        <v>0</v>
      </c>
      <c r="X35" s="78">
        <f t="shared" si="8"/>
        <v>0</v>
      </c>
      <c r="Y35" s="95">
        <f t="shared" si="9"/>
        <v>0</v>
      </c>
      <c r="Z35" s="77">
        <f t="shared" si="10"/>
        <v>499141014</v>
      </c>
      <c r="AA35" s="78">
        <f t="shared" si="11"/>
        <v>146121060</v>
      </c>
      <c r="AB35" s="78">
        <f t="shared" si="12"/>
        <v>645262074</v>
      </c>
      <c r="AC35" s="95">
        <f t="shared" si="13"/>
        <v>0.6742426993632552</v>
      </c>
      <c r="AD35" s="77">
        <v>206825773</v>
      </c>
      <c r="AE35" s="78">
        <v>50806207</v>
      </c>
      <c r="AF35" s="78">
        <f t="shared" si="14"/>
        <v>257631980</v>
      </c>
      <c r="AG35" s="78">
        <v>980237720</v>
      </c>
      <c r="AH35" s="78">
        <v>912077941</v>
      </c>
      <c r="AI35" s="79">
        <v>555341797</v>
      </c>
      <c r="AJ35" s="114">
        <f t="shared" si="15"/>
        <v>0.56653787715902215</v>
      </c>
      <c r="AK35" s="115">
        <f t="shared" si="16"/>
        <v>0.3185029436174811</v>
      </c>
    </row>
    <row r="36" spans="1:37" ht="14" x14ac:dyDescent="0.3">
      <c r="A36" s="58" t="s">
        <v>0</v>
      </c>
      <c r="B36" s="59" t="s">
        <v>291</v>
      </c>
      <c r="C36" s="60" t="s">
        <v>0</v>
      </c>
      <c r="D36" s="80">
        <f>SUM(D31:D35)</f>
        <v>2324861063</v>
      </c>
      <c r="E36" s="81">
        <f>SUM(E31:E35)</f>
        <v>488137521</v>
      </c>
      <c r="F36" s="82">
        <f t="shared" si="0"/>
        <v>2812998584</v>
      </c>
      <c r="G36" s="80">
        <f>SUM(G31:G35)</f>
        <v>2324861063</v>
      </c>
      <c r="H36" s="81">
        <f>SUM(H31:H35)</f>
        <v>488137521</v>
      </c>
      <c r="I36" s="82">
        <f t="shared" si="1"/>
        <v>2812998584</v>
      </c>
      <c r="J36" s="80">
        <f>SUM(J31:J35)</f>
        <v>722677564</v>
      </c>
      <c r="K36" s="81">
        <f>SUM(K31:K35)</f>
        <v>80165755</v>
      </c>
      <c r="L36" s="81">
        <f t="shared" si="2"/>
        <v>802843319</v>
      </c>
      <c r="M36" s="96">
        <f t="shared" si="3"/>
        <v>0.28540480737049673</v>
      </c>
      <c r="N36" s="80">
        <f>SUM(N31:N35)</f>
        <v>642658555</v>
      </c>
      <c r="O36" s="81">
        <f>SUM(O31:O35)</f>
        <v>185142273</v>
      </c>
      <c r="P36" s="81">
        <f t="shared" si="4"/>
        <v>827800828</v>
      </c>
      <c r="Q36" s="96">
        <f t="shared" si="5"/>
        <v>0.29427701553368429</v>
      </c>
      <c r="R36" s="80">
        <f>SUM(R31:R35)</f>
        <v>0</v>
      </c>
      <c r="S36" s="81">
        <f>SUM(S31:S35)</f>
        <v>0</v>
      </c>
      <c r="T36" s="81">
        <f t="shared" si="6"/>
        <v>0</v>
      </c>
      <c r="U36" s="96">
        <f t="shared" si="7"/>
        <v>0</v>
      </c>
      <c r="V36" s="80">
        <f>SUM(V31:V35)</f>
        <v>0</v>
      </c>
      <c r="W36" s="81">
        <f>SUM(W31:W35)</f>
        <v>0</v>
      </c>
      <c r="X36" s="81">
        <f t="shared" si="8"/>
        <v>0</v>
      </c>
      <c r="Y36" s="96">
        <f t="shared" si="9"/>
        <v>0</v>
      </c>
      <c r="Z36" s="80">
        <f t="shared" si="10"/>
        <v>1365336119</v>
      </c>
      <c r="AA36" s="81">
        <f t="shared" si="11"/>
        <v>265308028</v>
      </c>
      <c r="AB36" s="81">
        <f t="shared" si="12"/>
        <v>1630644147</v>
      </c>
      <c r="AC36" s="96">
        <f t="shared" si="13"/>
        <v>0.57968182290418102</v>
      </c>
      <c r="AD36" s="80">
        <f>SUM(AD31:AD35)</f>
        <v>607841849</v>
      </c>
      <c r="AE36" s="81">
        <f>SUM(AE31:AE35)</f>
        <v>111856000</v>
      </c>
      <c r="AF36" s="81">
        <f t="shared" si="14"/>
        <v>719697849</v>
      </c>
      <c r="AG36" s="81">
        <f>SUM(AG31:AG35)</f>
        <v>2737805096</v>
      </c>
      <c r="AH36" s="81">
        <f>SUM(AH31:AH35)</f>
        <v>2724457594</v>
      </c>
      <c r="AI36" s="82">
        <f>SUM(AI31:AI35)</f>
        <v>1548796696</v>
      </c>
      <c r="AJ36" s="116">
        <f t="shared" si="15"/>
        <v>0.56570743412773605</v>
      </c>
      <c r="AK36" s="117">
        <f t="shared" si="16"/>
        <v>0.15020606098824119</v>
      </c>
    </row>
    <row r="37" spans="1:37" ht="13" x14ac:dyDescent="0.3">
      <c r="A37" s="55" t="s">
        <v>101</v>
      </c>
      <c r="B37" s="56" t="s">
        <v>69</v>
      </c>
      <c r="C37" s="57" t="s">
        <v>70</v>
      </c>
      <c r="D37" s="77">
        <v>2705642334</v>
      </c>
      <c r="E37" s="78">
        <v>235557737</v>
      </c>
      <c r="F37" s="79">
        <f t="shared" si="0"/>
        <v>2941200071</v>
      </c>
      <c r="G37" s="77">
        <v>2705642334</v>
      </c>
      <c r="H37" s="78">
        <v>235557737</v>
      </c>
      <c r="I37" s="79">
        <f t="shared" si="1"/>
        <v>2941200071</v>
      </c>
      <c r="J37" s="77">
        <v>791762185</v>
      </c>
      <c r="K37" s="78">
        <v>24895941</v>
      </c>
      <c r="L37" s="78">
        <f t="shared" si="2"/>
        <v>816658126</v>
      </c>
      <c r="M37" s="95">
        <f t="shared" si="3"/>
        <v>0.2776615348449718</v>
      </c>
      <c r="N37" s="77">
        <v>731879979</v>
      </c>
      <c r="O37" s="78">
        <v>48053756</v>
      </c>
      <c r="P37" s="78">
        <f t="shared" si="4"/>
        <v>779933735</v>
      </c>
      <c r="Q37" s="95">
        <f t="shared" si="5"/>
        <v>0.26517534209593047</v>
      </c>
      <c r="R37" s="77">
        <v>0</v>
      </c>
      <c r="S37" s="78">
        <v>0</v>
      </c>
      <c r="T37" s="78">
        <f t="shared" si="6"/>
        <v>0</v>
      </c>
      <c r="U37" s="95">
        <f t="shared" si="7"/>
        <v>0</v>
      </c>
      <c r="V37" s="77">
        <v>0</v>
      </c>
      <c r="W37" s="78">
        <v>0</v>
      </c>
      <c r="X37" s="78">
        <f t="shared" si="8"/>
        <v>0</v>
      </c>
      <c r="Y37" s="95">
        <f t="shared" si="9"/>
        <v>0</v>
      </c>
      <c r="Z37" s="77">
        <f t="shared" si="10"/>
        <v>1523642164</v>
      </c>
      <c r="AA37" s="78">
        <f t="shared" si="11"/>
        <v>72949697</v>
      </c>
      <c r="AB37" s="78">
        <f t="shared" si="12"/>
        <v>1596591861</v>
      </c>
      <c r="AC37" s="95">
        <f t="shared" si="13"/>
        <v>0.54283687694090221</v>
      </c>
      <c r="AD37" s="77">
        <v>706973665</v>
      </c>
      <c r="AE37" s="78">
        <v>41148079</v>
      </c>
      <c r="AF37" s="78">
        <f t="shared" si="14"/>
        <v>748121744</v>
      </c>
      <c r="AG37" s="78">
        <v>2654142405</v>
      </c>
      <c r="AH37" s="78">
        <v>2743303564</v>
      </c>
      <c r="AI37" s="79">
        <v>1551543362</v>
      </c>
      <c r="AJ37" s="114">
        <f t="shared" si="15"/>
        <v>0.58457427117592808</v>
      </c>
      <c r="AK37" s="115">
        <f t="shared" si="16"/>
        <v>4.2522478801257702E-2</v>
      </c>
    </row>
    <row r="38" spans="1:37" ht="13" x14ac:dyDescent="0.3">
      <c r="A38" s="55" t="s">
        <v>101</v>
      </c>
      <c r="B38" s="56" t="s">
        <v>292</v>
      </c>
      <c r="C38" s="57" t="s">
        <v>293</v>
      </c>
      <c r="D38" s="77">
        <v>137903200</v>
      </c>
      <c r="E38" s="78">
        <v>26346958</v>
      </c>
      <c r="F38" s="79">
        <f t="shared" si="0"/>
        <v>164250158</v>
      </c>
      <c r="G38" s="77">
        <v>137903200</v>
      </c>
      <c r="H38" s="78">
        <v>26346958</v>
      </c>
      <c r="I38" s="79">
        <f t="shared" si="1"/>
        <v>164250158</v>
      </c>
      <c r="J38" s="77">
        <v>39625079</v>
      </c>
      <c r="K38" s="78">
        <v>6185348</v>
      </c>
      <c r="L38" s="78">
        <f t="shared" si="2"/>
        <v>45810427</v>
      </c>
      <c r="M38" s="95">
        <f t="shared" si="3"/>
        <v>0.27890644099106437</v>
      </c>
      <c r="N38" s="77">
        <v>36276295</v>
      </c>
      <c r="O38" s="78">
        <v>8073799</v>
      </c>
      <c r="P38" s="78">
        <f t="shared" si="4"/>
        <v>44350094</v>
      </c>
      <c r="Q38" s="95">
        <f t="shared" si="5"/>
        <v>0.27001553325750832</v>
      </c>
      <c r="R38" s="77">
        <v>0</v>
      </c>
      <c r="S38" s="78">
        <v>0</v>
      </c>
      <c r="T38" s="78">
        <f t="shared" si="6"/>
        <v>0</v>
      </c>
      <c r="U38" s="95">
        <f t="shared" si="7"/>
        <v>0</v>
      </c>
      <c r="V38" s="77">
        <v>0</v>
      </c>
      <c r="W38" s="78">
        <v>0</v>
      </c>
      <c r="X38" s="78">
        <f t="shared" si="8"/>
        <v>0</v>
      </c>
      <c r="Y38" s="95">
        <f t="shared" si="9"/>
        <v>0</v>
      </c>
      <c r="Z38" s="77">
        <f t="shared" si="10"/>
        <v>75901374</v>
      </c>
      <c r="AA38" s="78">
        <f t="shared" si="11"/>
        <v>14259147</v>
      </c>
      <c r="AB38" s="78">
        <f t="shared" si="12"/>
        <v>90160521</v>
      </c>
      <c r="AC38" s="95">
        <f t="shared" si="13"/>
        <v>0.5489219742485727</v>
      </c>
      <c r="AD38" s="77">
        <v>35828857</v>
      </c>
      <c r="AE38" s="78">
        <v>16172959</v>
      </c>
      <c r="AF38" s="78">
        <f t="shared" si="14"/>
        <v>52001816</v>
      </c>
      <c r="AG38" s="78">
        <v>160643487</v>
      </c>
      <c r="AH38" s="78">
        <v>190708658</v>
      </c>
      <c r="AI38" s="79">
        <v>116785402</v>
      </c>
      <c r="AJ38" s="114">
        <f t="shared" si="15"/>
        <v>0.72698497885569424</v>
      </c>
      <c r="AK38" s="115">
        <f t="shared" si="16"/>
        <v>-0.14714336130107453</v>
      </c>
    </row>
    <row r="39" spans="1:37" ht="13" x14ac:dyDescent="0.3">
      <c r="A39" s="55" t="s">
        <v>101</v>
      </c>
      <c r="B39" s="56" t="s">
        <v>294</v>
      </c>
      <c r="C39" s="57" t="s">
        <v>295</v>
      </c>
      <c r="D39" s="77">
        <v>182300724</v>
      </c>
      <c r="E39" s="78">
        <v>77395008</v>
      </c>
      <c r="F39" s="79">
        <f t="shared" si="0"/>
        <v>259695732</v>
      </c>
      <c r="G39" s="77">
        <v>182300724</v>
      </c>
      <c r="H39" s="78">
        <v>77395008</v>
      </c>
      <c r="I39" s="79">
        <f t="shared" si="1"/>
        <v>259695732</v>
      </c>
      <c r="J39" s="77">
        <v>65968113</v>
      </c>
      <c r="K39" s="78">
        <v>3937459</v>
      </c>
      <c r="L39" s="78">
        <f t="shared" si="2"/>
        <v>69905572</v>
      </c>
      <c r="M39" s="95">
        <f t="shared" si="3"/>
        <v>0.26918259865741651</v>
      </c>
      <c r="N39" s="77">
        <v>55839629</v>
      </c>
      <c r="O39" s="78">
        <v>8806171</v>
      </c>
      <c r="P39" s="78">
        <f t="shared" si="4"/>
        <v>64645800</v>
      </c>
      <c r="Q39" s="95">
        <f t="shared" si="5"/>
        <v>0.24892900434728746</v>
      </c>
      <c r="R39" s="77">
        <v>0</v>
      </c>
      <c r="S39" s="78">
        <v>0</v>
      </c>
      <c r="T39" s="78">
        <f t="shared" si="6"/>
        <v>0</v>
      </c>
      <c r="U39" s="95">
        <f t="shared" si="7"/>
        <v>0</v>
      </c>
      <c r="V39" s="77">
        <v>0</v>
      </c>
      <c r="W39" s="78">
        <v>0</v>
      </c>
      <c r="X39" s="78">
        <f t="shared" si="8"/>
        <v>0</v>
      </c>
      <c r="Y39" s="95">
        <f t="shared" si="9"/>
        <v>0</v>
      </c>
      <c r="Z39" s="77">
        <f t="shared" si="10"/>
        <v>121807742</v>
      </c>
      <c r="AA39" s="78">
        <f t="shared" si="11"/>
        <v>12743630</v>
      </c>
      <c r="AB39" s="78">
        <f t="shared" si="12"/>
        <v>134551372</v>
      </c>
      <c r="AC39" s="95">
        <f t="shared" si="13"/>
        <v>0.51811160300470394</v>
      </c>
      <c r="AD39" s="77">
        <v>55541496</v>
      </c>
      <c r="AE39" s="78">
        <v>13141628</v>
      </c>
      <c r="AF39" s="78">
        <f t="shared" si="14"/>
        <v>68683124</v>
      </c>
      <c r="AG39" s="78">
        <v>239217998</v>
      </c>
      <c r="AH39" s="78">
        <v>234758373</v>
      </c>
      <c r="AI39" s="79">
        <v>136221536</v>
      </c>
      <c r="AJ39" s="114">
        <f t="shared" si="15"/>
        <v>0.56944518029115854</v>
      </c>
      <c r="AK39" s="115">
        <f t="shared" si="16"/>
        <v>-5.8781892332095964E-2</v>
      </c>
    </row>
    <row r="40" spans="1:37" ht="13" x14ac:dyDescent="0.3">
      <c r="A40" s="55" t="s">
        <v>116</v>
      </c>
      <c r="B40" s="56" t="s">
        <v>296</v>
      </c>
      <c r="C40" s="57" t="s">
        <v>297</v>
      </c>
      <c r="D40" s="77">
        <v>326855154</v>
      </c>
      <c r="E40" s="78">
        <v>126845781</v>
      </c>
      <c r="F40" s="79">
        <f t="shared" si="0"/>
        <v>453700935</v>
      </c>
      <c r="G40" s="77">
        <v>326855154</v>
      </c>
      <c r="H40" s="78">
        <v>126845781</v>
      </c>
      <c r="I40" s="79">
        <f t="shared" si="1"/>
        <v>453700935</v>
      </c>
      <c r="J40" s="77">
        <v>109196270</v>
      </c>
      <c r="K40" s="78">
        <v>39213276</v>
      </c>
      <c r="L40" s="78">
        <f t="shared" si="2"/>
        <v>148409546</v>
      </c>
      <c r="M40" s="95">
        <f t="shared" si="3"/>
        <v>0.32710875061344097</v>
      </c>
      <c r="N40" s="77">
        <v>89945616</v>
      </c>
      <c r="O40" s="78">
        <v>36248185</v>
      </c>
      <c r="P40" s="78">
        <f t="shared" si="4"/>
        <v>126193801</v>
      </c>
      <c r="Q40" s="95">
        <f t="shared" si="5"/>
        <v>0.27814313629307374</v>
      </c>
      <c r="R40" s="77">
        <v>0</v>
      </c>
      <c r="S40" s="78">
        <v>0</v>
      </c>
      <c r="T40" s="78">
        <f t="shared" si="6"/>
        <v>0</v>
      </c>
      <c r="U40" s="95">
        <f t="shared" si="7"/>
        <v>0</v>
      </c>
      <c r="V40" s="77">
        <v>0</v>
      </c>
      <c r="W40" s="78">
        <v>0</v>
      </c>
      <c r="X40" s="78">
        <f t="shared" si="8"/>
        <v>0</v>
      </c>
      <c r="Y40" s="95">
        <f t="shared" si="9"/>
        <v>0</v>
      </c>
      <c r="Z40" s="77">
        <f t="shared" si="10"/>
        <v>199141886</v>
      </c>
      <c r="AA40" s="78">
        <f t="shared" si="11"/>
        <v>75461461</v>
      </c>
      <c r="AB40" s="78">
        <f t="shared" si="12"/>
        <v>274603347</v>
      </c>
      <c r="AC40" s="95">
        <f t="shared" si="13"/>
        <v>0.60525188690651477</v>
      </c>
      <c r="AD40" s="77">
        <v>86452673</v>
      </c>
      <c r="AE40" s="78">
        <v>29508472</v>
      </c>
      <c r="AF40" s="78">
        <f t="shared" si="14"/>
        <v>115961145</v>
      </c>
      <c r="AG40" s="78">
        <v>443053822</v>
      </c>
      <c r="AH40" s="78">
        <v>468641649</v>
      </c>
      <c r="AI40" s="79">
        <v>247413072</v>
      </c>
      <c r="AJ40" s="114">
        <f t="shared" si="15"/>
        <v>0.55842667349792097</v>
      </c>
      <c r="AK40" s="115">
        <f t="shared" si="16"/>
        <v>8.8242109027122817E-2</v>
      </c>
    </row>
    <row r="41" spans="1:37" ht="14" x14ac:dyDescent="0.3">
      <c r="A41" s="58" t="s">
        <v>0</v>
      </c>
      <c r="B41" s="59" t="s">
        <v>298</v>
      </c>
      <c r="C41" s="60" t="s">
        <v>0</v>
      </c>
      <c r="D41" s="80">
        <f>SUM(D37:D40)</f>
        <v>3352701412</v>
      </c>
      <c r="E41" s="81">
        <f>SUM(E37:E40)</f>
        <v>466145484</v>
      </c>
      <c r="F41" s="82">
        <f t="shared" si="0"/>
        <v>3818846896</v>
      </c>
      <c r="G41" s="80">
        <f>SUM(G37:G40)</f>
        <v>3352701412</v>
      </c>
      <c r="H41" s="81">
        <f>SUM(H37:H40)</f>
        <v>466145484</v>
      </c>
      <c r="I41" s="82">
        <f t="shared" si="1"/>
        <v>3818846896</v>
      </c>
      <c r="J41" s="80">
        <f>SUM(J37:J40)</f>
        <v>1006551647</v>
      </c>
      <c r="K41" s="81">
        <f>SUM(K37:K40)</f>
        <v>74232024</v>
      </c>
      <c r="L41" s="81">
        <f t="shared" si="2"/>
        <v>1080783671</v>
      </c>
      <c r="M41" s="96">
        <f t="shared" si="3"/>
        <v>0.28301309280873566</v>
      </c>
      <c r="N41" s="80">
        <f>SUM(N37:N40)</f>
        <v>913941519</v>
      </c>
      <c r="O41" s="81">
        <f>SUM(O37:O40)</f>
        <v>101181911</v>
      </c>
      <c r="P41" s="81">
        <f t="shared" si="4"/>
        <v>1015123430</v>
      </c>
      <c r="Q41" s="96">
        <f t="shared" si="5"/>
        <v>0.26581935794893413</v>
      </c>
      <c r="R41" s="80">
        <f>SUM(R37:R40)</f>
        <v>0</v>
      </c>
      <c r="S41" s="81">
        <f>SUM(S37:S40)</f>
        <v>0</v>
      </c>
      <c r="T41" s="81">
        <f t="shared" si="6"/>
        <v>0</v>
      </c>
      <c r="U41" s="96">
        <f t="shared" si="7"/>
        <v>0</v>
      </c>
      <c r="V41" s="80">
        <f>SUM(V37:V40)</f>
        <v>0</v>
      </c>
      <c r="W41" s="81">
        <f>SUM(W37:W40)</f>
        <v>0</v>
      </c>
      <c r="X41" s="81">
        <f t="shared" si="8"/>
        <v>0</v>
      </c>
      <c r="Y41" s="96">
        <f t="shared" si="9"/>
        <v>0</v>
      </c>
      <c r="Z41" s="80">
        <f t="shared" si="10"/>
        <v>1920493166</v>
      </c>
      <c r="AA41" s="81">
        <f t="shared" si="11"/>
        <v>175413935</v>
      </c>
      <c r="AB41" s="81">
        <f t="shared" si="12"/>
        <v>2095907101</v>
      </c>
      <c r="AC41" s="96">
        <f t="shared" si="13"/>
        <v>0.54883245075766973</v>
      </c>
      <c r="AD41" s="80">
        <f>SUM(AD37:AD40)</f>
        <v>884796691</v>
      </c>
      <c r="AE41" s="81">
        <f>SUM(AE37:AE40)</f>
        <v>99971138</v>
      </c>
      <c r="AF41" s="81">
        <f t="shared" si="14"/>
        <v>984767829</v>
      </c>
      <c r="AG41" s="81">
        <f>SUM(AG37:AG40)</f>
        <v>3497057712</v>
      </c>
      <c r="AH41" s="81">
        <f>SUM(AH37:AH40)</f>
        <v>3637412244</v>
      </c>
      <c r="AI41" s="82">
        <f>SUM(AI37:AI40)</f>
        <v>2051963372</v>
      </c>
      <c r="AJ41" s="116">
        <f t="shared" si="15"/>
        <v>0.5867685182771728</v>
      </c>
      <c r="AK41" s="117">
        <f t="shared" si="16"/>
        <v>3.0825134723201808E-2</v>
      </c>
    </row>
    <row r="42" spans="1:37" ht="13" x14ac:dyDescent="0.3">
      <c r="A42" s="55" t="s">
        <v>101</v>
      </c>
      <c r="B42" s="56" t="s">
        <v>299</v>
      </c>
      <c r="C42" s="57" t="s">
        <v>300</v>
      </c>
      <c r="D42" s="77">
        <v>248838019</v>
      </c>
      <c r="E42" s="78">
        <v>18142965</v>
      </c>
      <c r="F42" s="79">
        <f t="shared" ref="F42:F74" si="17">$D42      +$E42</f>
        <v>266980984</v>
      </c>
      <c r="G42" s="77">
        <v>248838019</v>
      </c>
      <c r="H42" s="78">
        <v>18142965</v>
      </c>
      <c r="I42" s="79">
        <f t="shared" ref="I42:I74" si="18">$G42      +$H42</f>
        <v>266980984</v>
      </c>
      <c r="J42" s="77">
        <v>78242243</v>
      </c>
      <c r="K42" s="78">
        <v>4324023</v>
      </c>
      <c r="L42" s="78">
        <f t="shared" ref="L42:L74" si="19">$J42      +$K42</f>
        <v>82566266</v>
      </c>
      <c r="M42" s="95">
        <f t="shared" ref="M42:M74" si="20">IF(($F42      =0),0,($L42      /$F42      ))</f>
        <v>0.30925897703635702</v>
      </c>
      <c r="N42" s="77">
        <v>46200784</v>
      </c>
      <c r="O42" s="78">
        <v>2535353</v>
      </c>
      <c r="P42" s="78">
        <f t="shared" ref="P42:P74" si="21">$N42      +$O42</f>
        <v>48736137</v>
      </c>
      <c r="Q42" s="95">
        <f t="shared" ref="Q42:Q74" si="22">IF(($F42      =0),0,($P42      /$F42      ))</f>
        <v>0.18254534937214853</v>
      </c>
      <c r="R42" s="77">
        <v>0</v>
      </c>
      <c r="S42" s="78">
        <v>0</v>
      </c>
      <c r="T42" s="78">
        <f t="shared" ref="T42:T74" si="23">$R42      +$S42</f>
        <v>0</v>
      </c>
      <c r="U42" s="95">
        <f t="shared" ref="U42:U74" si="24">IF(($I42      =0),0,($T42      /$I42      ))</f>
        <v>0</v>
      </c>
      <c r="V42" s="77">
        <v>0</v>
      </c>
      <c r="W42" s="78">
        <v>0</v>
      </c>
      <c r="X42" s="78">
        <f t="shared" ref="X42:X74" si="25">$V42      +$W42</f>
        <v>0</v>
      </c>
      <c r="Y42" s="95">
        <f t="shared" ref="Y42:Y74" si="26">IF(($I42      =0),0,($X42      /$I42      ))</f>
        <v>0</v>
      </c>
      <c r="Z42" s="77">
        <f t="shared" ref="Z42:Z74" si="27">$J42      +$N42</f>
        <v>124443027</v>
      </c>
      <c r="AA42" s="78">
        <f t="shared" ref="AA42:AA74" si="28">$K42      +$O42</f>
        <v>6859376</v>
      </c>
      <c r="AB42" s="78">
        <f t="shared" ref="AB42:AB74" si="29">$Z42      +$AA42</f>
        <v>131302403</v>
      </c>
      <c r="AC42" s="95">
        <f t="shared" ref="AC42:AC74" si="30">IF(($F42      =0),0,($AB42      /$F42      ))</f>
        <v>0.49180432640850558</v>
      </c>
      <c r="AD42" s="77">
        <v>55549617</v>
      </c>
      <c r="AE42" s="78">
        <v>6491261</v>
      </c>
      <c r="AF42" s="78">
        <f t="shared" ref="AF42:AF74" si="31">$AD42      +$AE42</f>
        <v>62040878</v>
      </c>
      <c r="AG42" s="78">
        <v>263184705</v>
      </c>
      <c r="AH42" s="78">
        <v>263184705</v>
      </c>
      <c r="AI42" s="79">
        <v>158182690</v>
      </c>
      <c r="AJ42" s="114">
        <f t="shared" ref="AJ42:AJ74" si="32">IF(($AG42      =0),0,($AI42      /$AG42      ))</f>
        <v>0.60103298936007699</v>
      </c>
      <c r="AK42" s="115">
        <f t="shared" ref="AK42:AK74" si="33">IF(($AF42      =0),0,(($P42      /$AF42      )-1))</f>
        <v>-0.21445120425278319</v>
      </c>
    </row>
    <row r="43" spans="1:37" ht="13" x14ac:dyDescent="0.3">
      <c r="A43" s="55" t="s">
        <v>101</v>
      </c>
      <c r="B43" s="56" t="s">
        <v>301</v>
      </c>
      <c r="C43" s="57" t="s">
        <v>302</v>
      </c>
      <c r="D43" s="77">
        <v>384651962</v>
      </c>
      <c r="E43" s="78">
        <v>55753667</v>
      </c>
      <c r="F43" s="79">
        <f t="shared" si="17"/>
        <v>440405629</v>
      </c>
      <c r="G43" s="77">
        <v>384651962</v>
      </c>
      <c r="H43" s="78">
        <v>55753667</v>
      </c>
      <c r="I43" s="79">
        <f t="shared" si="18"/>
        <v>440405629</v>
      </c>
      <c r="J43" s="77">
        <v>115223249</v>
      </c>
      <c r="K43" s="78">
        <v>13082573</v>
      </c>
      <c r="L43" s="78">
        <f t="shared" si="19"/>
        <v>128305822</v>
      </c>
      <c r="M43" s="95">
        <f t="shared" si="20"/>
        <v>0.2913355632881795</v>
      </c>
      <c r="N43" s="77">
        <v>112946711</v>
      </c>
      <c r="O43" s="78">
        <v>18878090</v>
      </c>
      <c r="P43" s="78">
        <f t="shared" si="21"/>
        <v>131824801</v>
      </c>
      <c r="Q43" s="95">
        <f t="shared" si="22"/>
        <v>0.29932587669082678</v>
      </c>
      <c r="R43" s="77">
        <v>0</v>
      </c>
      <c r="S43" s="78">
        <v>0</v>
      </c>
      <c r="T43" s="78">
        <f t="shared" si="23"/>
        <v>0</v>
      </c>
      <c r="U43" s="95">
        <f t="shared" si="24"/>
        <v>0</v>
      </c>
      <c r="V43" s="77">
        <v>0</v>
      </c>
      <c r="W43" s="78">
        <v>0</v>
      </c>
      <c r="X43" s="78">
        <f t="shared" si="25"/>
        <v>0</v>
      </c>
      <c r="Y43" s="95">
        <f t="shared" si="26"/>
        <v>0</v>
      </c>
      <c r="Z43" s="77">
        <f t="shared" si="27"/>
        <v>228169960</v>
      </c>
      <c r="AA43" s="78">
        <f t="shared" si="28"/>
        <v>31960663</v>
      </c>
      <c r="AB43" s="78">
        <f t="shared" si="29"/>
        <v>260130623</v>
      </c>
      <c r="AC43" s="95">
        <f t="shared" si="30"/>
        <v>0.59066143997900622</v>
      </c>
      <c r="AD43" s="77">
        <v>104899205</v>
      </c>
      <c r="AE43" s="78">
        <v>20755900</v>
      </c>
      <c r="AF43" s="78">
        <f t="shared" si="31"/>
        <v>125655105</v>
      </c>
      <c r="AG43" s="78">
        <v>394947538</v>
      </c>
      <c r="AH43" s="78">
        <v>425082807</v>
      </c>
      <c r="AI43" s="79">
        <v>251575588</v>
      </c>
      <c r="AJ43" s="114">
        <f t="shared" si="32"/>
        <v>0.63698482404516221</v>
      </c>
      <c r="AK43" s="115">
        <f t="shared" si="33"/>
        <v>4.9100241490387608E-2</v>
      </c>
    </row>
    <row r="44" spans="1:37" ht="13" x14ac:dyDescent="0.3">
      <c r="A44" s="55" t="s">
        <v>101</v>
      </c>
      <c r="B44" s="56" t="s">
        <v>303</v>
      </c>
      <c r="C44" s="57" t="s">
        <v>304</v>
      </c>
      <c r="D44" s="77">
        <v>1140641837</v>
      </c>
      <c r="E44" s="78">
        <v>78002288</v>
      </c>
      <c r="F44" s="79">
        <f t="shared" si="17"/>
        <v>1218644125</v>
      </c>
      <c r="G44" s="77">
        <v>1140641837</v>
      </c>
      <c r="H44" s="78">
        <v>78002288</v>
      </c>
      <c r="I44" s="79">
        <f t="shared" si="18"/>
        <v>1218644125</v>
      </c>
      <c r="J44" s="77">
        <v>311665735</v>
      </c>
      <c r="K44" s="78">
        <v>9635634</v>
      </c>
      <c r="L44" s="78">
        <f t="shared" si="19"/>
        <v>321301369</v>
      </c>
      <c r="M44" s="95">
        <f t="shared" si="20"/>
        <v>0.26365479667823449</v>
      </c>
      <c r="N44" s="77">
        <v>262015589</v>
      </c>
      <c r="O44" s="78">
        <v>27477483</v>
      </c>
      <c r="P44" s="78">
        <f t="shared" si="21"/>
        <v>289493072</v>
      </c>
      <c r="Q44" s="95">
        <f t="shared" si="22"/>
        <v>0.23755341371706856</v>
      </c>
      <c r="R44" s="77">
        <v>0</v>
      </c>
      <c r="S44" s="78">
        <v>0</v>
      </c>
      <c r="T44" s="78">
        <f t="shared" si="23"/>
        <v>0</v>
      </c>
      <c r="U44" s="95">
        <f t="shared" si="24"/>
        <v>0</v>
      </c>
      <c r="V44" s="77">
        <v>0</v>
      </c>
      <c r="W44" s="78">
        <v>0</v>
      </c>
      <c r="X44" s="78">
        <f t="shared" si="25"/>
        <v>0</v>
      </c>
      <c r="Y44" s="95">
        <f t="shared" si="26"/>
        <v>0</v>
      </c>
      <c r="Z44" s="77">
        <f t="shared" si="27"/>
        <v>573681324</v>
      </c>
      <c r="AA44" s="78">
        <f t="shared" si="28"/>
        <v>37113117</v>
      </c>
      <c r="AB44" s="78">
        <f t="shared" si="29"/>
        <v>610794441</v>
      </c>
      <c r="AC44" s="95">
        <f t="shared" si="30"/>
        <v>0.50120821039530306</v>
      </c>
      <c r="AD44" s="77">
        <v>162415643</v>
      </c>
      <c r="AE44" s="78">
        <v>10551405</v>
      </c>
      <c r="AF44" s="78">
        <f t="shared" si="31"/>
        <v>172967048</v>
      </c>
      <c r="AG44" s="78">
        <v>809067049</v>
      </c>
      <c r="AH44" s="78">
        <v>1065405339</v>
      </c>
      <c r="AI44" s="79">
        <v>433366629</v>
      </c>
      <c r="AJ44" s="114">
        <f t="shared" si="32"/>
        <v>0.53563747224119118</v>
      </c>
      <c r="AK44" s="115">
        <f t="shared" si="33"/>
        <v>0.67368915262981188</v>
      </c>
    </row>
    <row r="45" spans="1:37" ht="13" x14ac:dyDescent="0.3">
      <c r="A45" s="55" t="s">
        <v>101</v>
      </c>
      <c r="B45" s="56" t="s">
        <v>305</v>
      </c>
      <c r="C45" s="57" t="s">
        <v>306</v>
      </c>
      <c r="D45" s="77">
        <v>268618410</v>
      </c>
      <c r="E45" s="78">
        <v>43191305</v>
      </c>
      <c r="F45" s="79">
        <f t="shared" si="17"/>
        <v>311809715</v>
      </c>
      <c r="G45" s="77">
        <v>268618410</v>
      </c>
      <c r="H45" s="78">
        <v>43191305</v>
      </c>
      <c r="I45" s="79">
        <f t="shared" si="18"/>
        <v>311809715</v>
      </c>
      <c r="J45" s="77">
        <v>102579517</v>
      </c>
      <c r="K45" s="78">
        <v>-105194656</v>
      </c>
      <c r="L45" s="78">
        <f t="shared" si="19"/>
        <v>-2615139</v>
      </c>
      <c r="M45" s="95">
        <f t="shared" si="20"/>
        <v>-8.3869708806218555E-3</v>
      </c>
      <c r="N45" s="77">
        <v>84147290</v>
      </c>
      <c r="O45" s="78">
        <v>128124642</v>
      </c>
      <c r="P45" s="78">
        <f t="shared" si="21"/>
        <v>212271932</v>
      </c>
      <c r="Q45" s="95">
        <f t="shared" si="22"/>
        <v>0.68077395215219638</v>
      </c>
      <c r="R45" s="77">
        <v>0</v>
      </c>
      <c r="S45" s="78">
        <v>0</v>
      </c>
      <c r="T45" s="78">
        <f t="shared" si="23"/>
        <v>0</v>
      </c>
      <c r="U45" s="95">
        <f t="shared" si="24"/>
        <v>0</v>
      </c>
      <c r="V45" s="77">
        <v>0</v>
      </c>
      <c r="W45" s="78">
        <v>0</v>
      </c>
      <c r="X45" s="78">
        <f t="shared" si="25"/>
        <v>0</v>
      </c>
      <c r="Y45" s="95">
        <f t="shared" si="26"/>
        <v>0</v>
      </c>
      <c r="Z45" s="77">
        <f t="shared" si="27"/>
        <v>186726807</v>
      </c>
      <c r="AA45" s="78">
        <f t="shared" si="28"/>
        <v>22929986</v>
      </c>
      <c r="AB45" s="78">
        <f t="shared" si="29"/>
        <v>209656793</v>
      </c>
      <c r="AC45" s="95">
        <f t="shared" si="30"/>
        <v>0.67238698127157459</v>
      </c>
      <c r="AD45" s="77">
        <v>70760873</v>
      </c>
      <c r="AE45" s="78">
        <v>5749479</v>
      </c>
      <c r="AF45" s="78">
        <f t="shared" si="31"/>
        <v>76510352</v>
      </c>
      <c r="AG45" s="78">
        <v>295072197</v>
      </c>
      <c r="AH45" s="78">
        <v>302836918</v>
      </c>
      <c r="AI45" s="79">
        <v>200975317</v>
      </c>
      <c r="AJ45" s="114">
        <f t="shared" si="32"/>
        <v>0.68110557024117047</v>
      </c>
      <c r="AK45" s="115">
        <f t="shared" si="33"/>
        <v>1.7744210613486655</v>
      </c>
    </row>
    <row r="46" spans="1:37" ht="13" x14ac:dyDescent="0.3">
      <c r="A46" s="55" t="s">
        <v>101</v>
      </c>
      <c r="B46" s="56" t="s">
        <v>307</v>
      </c>
      <c r="C46" s="57" t="s">
        <v>308</v>
      </c>
      <c r="D46" s="77">
        <v>508182721</v>
      </c>
      <c r="E46" s="78">
        <v>52328981</v>
      </c>
      <c r="F46" s="79">
        <f t="shared" si="17"/>
        <v>560511702</v>
      </c>
      <c r="G46" s="77">
        <v>508182721</v>
      </c>
      <c r="H46" s="78">
        <v>52328981</v>
      </c>
      <c r="I46" s="79">
        <f t="shared" si="18"/>
        <v>560511702</v>
      </c>
      <c r="J46" s="77">
        <v>161703717</v>
      </c>
      <c r="K46" s="78">
        <v>19597251</v>
      </c>
      <c r="L46" s="78">
        <f t="shared" si="19"/>
        <v>181300968</v>
      </c>
      <c r="M46" s="95">
        <f t="shared" si="20"/>
        <v>0.32345616934149218</v>
      </c>
      <c r="N46" s="77">
        <v>143509111</v>
      </c>
      <c r="O46" s="78">
        <v>20173762</v>
      </c>
      <c r="P46" s="78">
        <f t="shared" si="21"/>
        <v>163682873</v>
      </c>
      <c r="Q46" s="95">
        <f t="shared" si="22"/>
        <v>0.29202400666382516</v>
      </c>
      <c r="R46" s="77">
        <v>0</v>
      </c>
      <c r="S46" s="78">
        <v>0</v>
      </c>
      <c r="T46" s="78">
        <f t="shared" si="23"/>
        <v>0</v>
      </c>
      <c r="U46" s="95">
        <f t="shared" si="24"/>
        <v>0</v>
      </c>
      <c r="V46" s="77">
        <v>0</v>
      </c>
      <c r="W46" s="78">
        <v>0</v>
      </c>
      <c r="X46" s="78">
        <f t="shared" si="25"/>
        <v>0</v>
      </c>
      <c r="Y46" s="95">
        <f t="shared" si="26"/>
        <v>0</v>
      </c>
      <c r="Z46" s="77">
        <f t="shared" si="27"/>
        <v>305212828</v>
      </c>
      <c r="AA46" s="78">
        <f t="shared" si="28"/>
        <v>39771013</v>
      </c>
      <c r="AB46" s="78">
        <f t="shared" si="29"/>
        <v>344983841</v>
      </c>
      <c r="AC46" s="95">
        <f t="shared" si="30"/>
        <v>0.61548017600531735</v>
      </c>
      <c r="AD46" s="77">
        <v>123249518</v>
      </c>
      <c r="AE46" s="78">
        <v>5588328</v>
      </c>
      <c r="AF46" s="78">
        <f t="shared" si="31"/>
        <v>128837846</v>
      </c>
      <c r="AG46" s="78">
        <v>547975038</v>
      </c>
      <c r="AH46" s="78">
        <v>588711463</v>
      </c>
      <c r="AI46" s="79">
        <v>372166663</v>
      </c>
      <c r="AJ46" s="114">
        <f t="shared" si="32"/>
        <v>0.67916718315917157</v>
      </c>
      <c r="AK46" s="115">
        <f t="shared" si="33"/>
        <v>0.2704564542316239</v>
      </c>
    </row>
    <row r="47" spans="1:37" ht="13" x14ac:dyDescent="0.3">
      <c r="A47" s="55" t="s">
        <v>116</v>
      </c>
      <c r="B47" s="56" t="s">
        <v>309</v>
      </c>
      <c r="C47" s="57" t="s">
        <v>310</v>
      </c>
      <c r="D47" s="77">
        <v>815238444</v>
      </c>
      <c r="E47" s="78">
        <v>742790310</v>
      </c>
      <c r="F47" s="79">
        <f t="shared" si="17"/>
        <v>1558028754</v>
      </c>
      <c r="G47" s="77">
        <v>815238444</v>
      </c>
      <c r="H47" s="78">
        <v>742790310</v>
      </c>
      <c r="I47" s="79">
        <f t="shared" si="18"/>
        <v>1558028754</v>
      </c>
      <c r="J47" s="77">
        <v>322755515</v>
      </c>
      <c r="K47" s="78">
        <v>121102433</v>
      </c>
      <c r="L47" s="78">
        <f t="shared" si="19"/>
        <v>443857948</v>
      </c>
      <c r="M47" s="95">
        <f t="shared" si="20"/>
        <v>0.28488431093486738</v>
      </c>
      <c r="N47" s="77">
        <v>272026397</v>
      </c>
      <c r="O47" s="78">
        <v>209504734</v>
      </c>
      <c r="P47" s="78">
        <f t="shared" si="21"/>
        <v>481531131</v>
      </c>
      <c r="Q47" s="95">
        <f t="shared" si="22"/>
        <v>0.30906434156862805</v>
      </c>
      <c r="R47" s="77">
        <v>0</v>
      </c>
      <c r="S47" s="78">
        <v>0</v>
      </c>
      <c r="T47" s="78">
        <f t="shared" si="23"/>
        <v>0</v>
      </c>
      <c r="U47" s="95">
        <f t="shared" si="24"/>
        <v>0</v>
      </c>
      <c r="V47" s="77">
        <v>0</v>
      </c>
      <c r="W47" s="78">
        <v>0</v>
      </c>
      <c r="X47" s="78">
        <f t="shared" si="25"/>
        <v>0</v>
      </c>
      <c r="Y47" s="95">
        <f t="shared" si="26"/>
        <v>0</v>
      </c>
      <c r="Z47" s="77">
        <f t="shared" si="27"/>
        <v>594781912</v>
      </c>
      <c r="AA47" s="78">
        <f t="shared" si="28"/>
        <v>330607167</v>
      </c>
      <c r="AB47" s="78">
        <f t="shared" si="29"/>
        <v>925389079</v>
      </c>
      <c r="AC47" s="95">
        <f t="shared" si="30"/>
        <v>0.59394865250349549</v>
      </c>
      <c r="AD47" s="77">
        <v>278965672</v>
      </c>
      <c r="AE47" s="78">
        <v>197721369</v>
      </c>
      <c r="AF47" s="78">
        <f t="shared" si="31"/>
        <v>476687041</v>
      </c>
      <c r="AG47" s="78">
        <v>1366090748</v>
      </c>
      <c r="AH47" s="78">
        <v>1596582014</v>
      </c>
      <c r="AI47" s="79">
        <v>995339095</v>
      </c>
      <c r="AJ47" s="114">
        <f t="shared" si="32"/>
        <v>0.72860393532216494</v>
      </c>
      <c r="AK47" s="115">
        <f t="shared" si="33"/>
        <v>1.0161992215769189E-2</v>
      </c>
    </row>
    <row r="48" spans="1:37" ht="14" x14ac:dyDescent="0.3">
      <c r="A48" s="58" t="s">
        <v>0</v>
      </c>
      <c r="B48" s="59" t="s">
        <v>311</v>
      </c>
      <c r="C48" s="60" t="s">
        <v>0</v>
      </c>
      <c r="D48" s="80">
        <f>SUM(D42:D47)</f>
        <v>3366171393</v>
      </c>
      <c r="E48" s="81">
        <f>SUM(E42:E47)</f>
        <v>990209516</v>
      </c>
      <c r="F48" s="82">
        <f t="shared" si="17"/>
        <v>4356380909</v>
      </c>
      <c r="G48" s="80">
        <f>SUM(G42:G47)</f>
        <v>3366171393</v>
      </c>
      <c r="H48" s="81">
        <f>SUM(H42:H47)</f>
        <v>990209516</v>
      </c>
      <c r="I48" s="82">
        <f t="shared" si="18"/>
        <v>4356380909</v>
      </c>
      <c r="J48" s="80">
        <f>SUM(J42:J47)</f>
        <v>1092169976</v>
      </c>
      <c r="K48" s="81">
        <f>SUM(K42:K47)</f>
        <v>62547258</v>
      </c>
      <c r="L48" s="81">
        <f t="shared" si="19"/>
        <v>1154717234</v>
      </c>
      <c r="M48" s="96">
        <f t="shared" si="20"/>
        <v>0.2650634226255168</v>
      </c>
      <c r="N48" s="80">
        <f>SUM(N42:N47)</f>
        <v>920845882</v>
      </c>
      <c r="O48" s="81">
        <f>SUM(O42:O47)</f>
        <v>406694064</v>
      </c>
      <c r="P48" s="81">
        <f t="shared" si="21"/>
        <v>1327539946</v>
      </c>
      <c r="Q48" s="96">
        <f t="shared" si="22"/>
        <v>0.30473458903866479</v>
      </c>
      <c r="R48" s="80">
        <f>SUM(R42:R47)</f>
        <v>0</v>
      </c>
      <c r="S48" s="81">
        <f>SUM(S42:S47)</f>
        <v>0</v>
      </c>
      <c r="T48" s="81">
        <f t="shared" si="23"/>
        <v>0</v>
      </c>
      <c r="U48" s="96">
        <f t="shared" si="24"/>
        <v>0</v>
      </c>
      <c r="V48" s="80">
        <f>SUM(V42:V47)</f>
        <v>0</v>
      </c>
      <c r="W48" s="81">
        <f>SUM(W42:W47)</f>
        <v>0</v>
      </c>
      <c r="X48" s="81">
        <f t="shared" si="25"/>
        <v>0</v>
      </c>
      <c r="Y48" s="96">
        <f t="shared" si="26"/>
        <v>0</v>
      </c>
      <c r="Z48" s="80">
        <f t="shared" si="27"/>
        <v>2013015858</v>
      </c>
      <c r="AA48" s="81">
        <f t="shared" si="28"/>
        <v>469241322</v>
      </c>
      <c r="AB48" s="81">
        <f t="shared" si="29"/>
        <v>2482257180</v>
      </c>
      <c r="AC48" s="96">
        <f t="shared" si="30"/>
        <v>0.56979801166418154</v>
      </c>
      <c r="AD48" s="80">
        <f>SUM(AD42:AD47)</f>
        <v>795840528</v>
      </c>
      <c r="AE48" s="81">
        <f>SUM(AE42:AE47)</f>
        <v>246857742</v>
      </c>
      <c r="AF48" s="81">
        <f t="shared" si="31"/>
        <v>1042698270</v>
      </c>
      <c r="AG48" s="81">
        <f>SUM(AG42:AG47)</f>
        <v>3676337275</v>
      </c>
      <c r="AH48" s="81">
        <f>SUM(AH42:AH47)</f>
        <v>4241803246</v>
      </c>
      <c r="AI48" s="82">
        <f>SUM(AI42:AI47)</f>
        <v>2411605982</v>
      </c>
      <c r="AJ48" s="116">
        <f t="shared" si="32"/>
        <v>0.65598061374823124</v>
      </c>
      <c r="AK48" s="117">
        <f t="shared" si="33"/>
        <v>0.27317747060230579</v>
      </c>
    </row>
    <row r="49" spans="1:37" ht="13" x14ac:dyDescent="0.3">
      <c r="A49" s="55" t="s">
        <v>101</v>
      </c>
      <c r="B49" s="56" t="s">
        <v>312</v>
      </c>
      <c r="C49" s="57" t="s">
        <v>313</v>
      </c>
      <c r="D49" s="77">
        <v>308504577</v>
      </c>
      <c r="E49" s="78">
        <v>39592590</v>
      </c>
      <c r="F49" s="79">
        <f t="shared" si="17"/>
        <v>348097167</v>
      </c>
      <c r="G49" s="77">
        <v>308504577</v>
      </c>
      <c r="H49" s="78">
        <v>39592590</v>
      </c>
      <c r="I49" s="79">
        <f t="shared" si="18"/>
        <v>348097167</v>
      </c>
      <c r="J49" s="77">
        <v>115650431</v>
      </c>
      <c r="K49" s="78">
        <v>5898496</v>
      </c>
      <c r="L49" s="78">
        <f t="shared" si="19"/>
        <v>121548927</v>
      </c>
      <c r="M49" s="95">
        <f t="shared" si="20"/>
        <v>0.34918102910041782</v>
      </c>
      <c r="N49" s="77">
        <v>98341389</v>
      </c>
      <c r="O49" s="78">
        <v>4891442</v>
      </c>
      <c r="P49" s="78">
        <f t="shared" si="21"/>
        <v>103232831</v>
      </c>
      <c r="Q49" s="95">
        <f t="shared" si="22"/>
        <v>0.29656326102763142</v>
      </c>
      <c r="R49" s="77">
        <v>0</v>
      </c>
      <c r="S49" s="78">
        <v>0</v>
      </c>
      <c r="T49" s="78">
        <f t="shared" si="23"/>
        <v>0</v>
      </c>
      <c r="U49" s="95">
        <f t="shared" si="24"/>
        <v>0</v>
      </c>
      <c r="V49" s="77">
        <v>0</v>
      </c>
      <c r="W49" s="78">
        <v>0</v>
      </c>
      <c r="X49" s="78">
        <f t="shared" si="25"/>
        <v>0</v>
      </c>
      <c r="Y49" s="95">
        <f t="shared" si="26"/>
        <v>0</v>
      </c>
      <c r="Z49" s="77">
        <f t="shared" si="27"/>
        <v>213991820</v>
      </c>
      <c r="AA49" s="78">
        <f t="shared" si="28"/>
        <v>10789938</v>
      </c>
      <c r="AB49" s="78">
        <f t="shared" si="29"/>
        <v>224781758</v>
      </c>
      <c r="AC49" s="95">
        <f t="shared" si="30"/>
        <v>0.64574429012804924</v>
      </c>
      <c r="AD49" s="77">
        <v>93165182</v>
      </c>
      <c r="AE49" s="78">
        <v>7830310</v>
      </c>
      <c r="AF49" s="78">
        <f t="shared" si="31"/>
        <v>100995492</v>
      </c>
      <c r="AG49" s="78">
        <v>347015638</v>
      </c>
      <c r="AH49" s="78">
        <v>370800288</v>
      </c>
      <c r="AI49" s="79">
        <v>223166580</v>
      </c>
      <c r="AJ49" s="114">
        <f t="shared" si="32"/>
        <v>0.64310237223372624</v>
      </c>
      <c r="AK49" s="115">
        <f t="shared" si="33"/>
        <v>2.2152860050426826E-2</v>
      </c>
    </row>
    <row r="50" spans="1:37" ht="13" x14ac:dyDescent="0.3">
      <c r="A50" s="55" t="s">
        <v>101</v>
      </c>
      <c r="B50" s="56" t="s">
        <v>314</v>
      </c>
      <c r="C50" s="57" t="s">
        <v>315</v>
      </c>
      <c r="D50" s="77">
        <v>340291706</v>
      </c>
      <c r="E50" s="78">
        <v>46337218</v>
      </c>
      <c r="F50" s="79">
        <f t="shared" si="17"/>
        <v>386628924</v>
      </c>
      <c r="G50" s="77">
        <v>340291706</v>
      </c>
      <c r="H50" s="78">
        <v>46337218</v>
      </c>
      <c r="I50" s="79">
        <f t="shared" si="18"/>
        <v>386628924</v>
      </c>
      <c r="J50" s="77">
        <v>128214185</v>
      </c>
      <c r="K50" s="78">
        <v>6911713</v>
      </c>
      <c r="L50" s="78">
        <f t="shared" si="19"/>
        <v>135125898</v>
      </c>
      <c r="M50" s="95">
        <f t="shared" si="20"/>
        <v>0.34949764389588195</v>
      </c>
      <c r="N50" s="77">
        <v>100861736</v>
      </c>
      <c r="O50" s="78">
        <v>16478996</v>
      </c>
      <c r="P50" s="78">
        <f t="shared" si="21"/>
        <v>117340732</v>
      </c>
      <c r="Q50" s="95">
        <f t="shared" si="22"/>
        <v>0.30349703479504808</v>
      </c>
      <c r="R50" s="77">
        <v>0</v>
      </c>
      <c r="S50" s="78">
        <v>0</v>
      </c>
      <c r="T50" s="78">
        <f t="shared" si="23"/>
        <v>0</v>
      </c>
      <c r="U50" s="95">
        <f t="shared" si="24"/>
        <v>0</v>
      </c>
      <c r="V50" s="77">
        <v>0</v>
      </c>
      <c r="W50" s="78">
        <v>0</v>
      </c>
      <c r="X50" s="78">
        <f t="shared" si="25"/>
        <v>0</v>
      </c>
      <c r="Y50" s="95">
        <f t="shared" si="26"/>
        <v>0</v>
      </c>
      <c r="Z50" s="77">
        <f t="shared" si="27"/>
        <v>229075921</v>
      </c>
      <c r="AA50" s="78">
        <f t="shared" si="28"/>
        <v>23390709</v>
      </c>
      <c r="AB50" s="78">
        <f t="shared" si="29"/>
        <v>252466630</v>
      </c>
      <c r="AC50" s="95">
        <f t="shared" si="30"/>
        <v>0.65299467869092997</v>
      </c>
      <c r="AD50" s="77">
        <v>80278674</v>
      </c>
      <c r="AE50" s="78">
        <v>164023119</v>
      </c>
      <c r="AF50" s="78">
        <f t="shared" si="31"/>
        <v>244301793</v>
      </c>
      <c r="AG50" s="78">
        <v>416917833</v>
      </c>
      <c r="AH50" s="78">
        <v>428320961</v>
      </c>
      <c r="AI50" s="79">
        <v>263824652</v>
      </c>
      <c r="AJ50" s="114">
        <f t="shared" si="32"/>
        <v>0.63279771484373037</v>
      </c>
      <c r="AK50" s="115">
        <f t="shared" si="33"/>
        <v>-0.51968943592648942</v>
      </c>
    </row>
    <row r="51" spans="1:37" ht="13" x14ac:dyDescent="0.3">
      <c r="A51" s="55" t="s">
        <v>101</v>
      </c>
      <c r="B51" s="56" t="s">
        <v>316</v>
      </c>
      <c r="C51" s="57" t="s">
        <v>317</v>
      </c>
      <c r="D51" s="77">
        <v>363474271</v>
      </c>
      <c r="E51" s="78">
        <v>47502716</v>
      </c>
      <c r="F51" s="79">
        <f t="shared" si="17"/>
        <v>410976987</v>
      </c>
      <c r="G51" s="77">
        <v>363474271</v>
      </c>
      <c r="H51" s="78">
        <v>47502716</v>
      </c>
      <c r="I51" s="79">
        <f t="shared" si="18"/>
        <v>410976987</v>
      </c>
      <c r="J51" s="77">
        <v>147229356</v>
      </c>
      <c r="K51" s="78">
        <v>-156899741</v>
      </c>
      <c r="L51" s="78">
        <f t="shared" si="19"/>
        <v>-9670385</v>
      </c>
      <c r="M51" s="95">
        <f t="shared" si="20"/>
        <v>-2.3530234796334228E-2</v>
      </c>
      <c r="N51" s="77">
        <v>124108515</v>
      </c>
      <c r="O51" s="78">
        <v>11345647</v>
      </c>
      <c r="P51" s="78">
        <f t="shared" si="21"/>
        <v>135454162</v>
      </c>
      <c r="Q51" s="95">
        <f t="shared" si="22"/>
        <v>0.32959062498552993</v>
      </c>
      <c r="R51" s="77">
        <v>0</v>
      </c>
      <c r="S51" s="78">
        <v>0</v>
      </c>
      <c r="T51" s="78">
        <f t="shared" si="23"/>
        <v>0</v>
      </c>
      <c r="U51" s="95">
        <f t="shared" si="24"/>
        <v>0</v>
      </c>
      <c r="V51" s="77">
        <v>0</v>
      </c>
      <c r="W51" s="78">
        <v>0</v>
      </c>
      <c r="X51" s="78">
        <f t="shared" si="25"/>
        <v>0</v>
      </c>
      <c r="Y51" s="95">
        <f t="shared" si="26"/>
        <v>0</v>
      </c>
      <c r="Z51" s="77">
        <f t="shared" si="27"/>
        <v>271337871</v>
      </c>
      <c r="AA51" s="78">
        <f t="shared" si="28"/>
        <v>-145554094</v>
      </c>
      <c r="AB51" s="78">
        <f t="shared" si="29"/>
        <v>125783777</v>
      </c>
      <c r="AC51" s="95">
        <f t="shared" si="30"/>
        <v>0.30606039018919567</v>
      </c>
      <c r="AD51" s="77">
        <v>104329008</v>
      </c>
      <c r="AE51" s="78">
        <v>9817368</v>
      </c>
      <c r="AF51" s="78">
        <f t="shared" si="31"/>
        <v>114146376</v>
      </c>
      <c r="AG51" s="78">
        <v>407437234</v>
      </c>
      <c r="AH51" s="78">
        <v>423522639</v>
      </c>
      <c r="AI51" s="79">
        <v>264180618</v>
      </c>
      <c r="AJ51" s="114">
        <f t="shared" si="32"/>
        <v>0.64839586555803097</v>
      </c>
      <c r="AK51" s="115">
        <f t="shared" si="33"/>
        <v>0.18667071830646642</v>
      </c>
    </row>
    <row r="52" spans="1:37" ht="13" x14ac:dyDescent="0.3">
      <c r="A52" s="55" t="s">
        <v>101</v>
      </c>
      <c r="B52" s="56" t="s">
        <v>318</v>
      </c>
      <c r="C52" s="57" t="s">
        <v>319</v>
      </c>
      <c r="D52" s="77">
        <v>220356700</v>
      </c>
      <c r="E52" s="78">
        <v>35362564</v>
      </c>
      <c r="F52" s="79">
        <f t="shared" si="17"/>
        <v>255719264</v>
      </c>
      <c r="G52" s="77">
        <v>220356700</v>
      </c>
      <c r="H52" s="78">
        <v>35362564</v>
      </c>
      <c r="I52" s="79">
        <f t="shared" si="18"/>
        <v>255719264</v>
      </c>
      <c r="J52" s="77">
        <v>212749496</v>
      </c>
      <c r="K52" s="78">
        <v>16771416</v>
      </c>
      <c r="L52" s="78">
        <f t="shared" si="19"/>
        <v>229520912</v>
      </c>
      <c r="M52" s="95">
        <f t="shared" si="20"/>
        <v>0.89755033864011124</v>
      </c>
      <c r="N52" s="77">
        <v>-57811568</v>
      </c>
      <c r="O52" s="78">
        <v>15529400</v>
      </c>
      <c r="P52" s="78">
        <f t="shared" si="21"/>
        <v>-42282168</v>
      </c>
      <c r="Q52" s="95">
        <f t="shared" si="22"/>
        <v>-0.16534604135259828</v>
      </c>
      <c r="R52" s="77">
        <v>0</v>
      </c>
      <c r="S52" s="78">
        <v>0</v>
      </c>
      <c r="T52" s="78">
        <f t="shared" si="23"/>
        <v>0</v>
      </c>
      <c r="U52" s="95">
        <f t="shared" si="24"/>
        <v>0</v>
      </c>
      <c r="V52" s="77">
        <v>0</v>
      </c>
      <c r="W52" s="78">
        <v>0</v>
      </c>
      <c r="X52" s="78">
        <f t="shared" si="25"/>
        <v>0</v>
      </c>
      <c r="Y52" s="95">
        <f t="shared" si="26"/>
        <v>0</v>
      </c>
      <c r="Z52" s="77">
        <f t="shared" si="27"/>
        <v>154937928</v>
      </c>
      <c r="AA52" s="78">
        <f t="shared" si="28"/>
        <v>32300816</v>
      </c>
      <c r="AB52" s="78">
        <f t="shared" si="29"/>
        <v>187238744</v>
      </c>
      <c r="AC52" s="95">
        <f t="shared" si="30"/>
        <v>0.73220429728751291</v>
      </c>
      <c r="AD52" s="77">
        <v>63729145</v>
      </c>
      <c r="AE52" s="78">
        <v>9421635</v>
      </c>
      <c r="AF52" s="78">
        <f t="shared" si="31"/>
        <v>73150780</v>
      </c>
      <c r="AG52" s="78">
        <v>241974024</v>
      </c>
      <c r="AH52" s="78">
        <v>248698983</v>
      </c>
      <c r="AI52" s="79">
        <v>167358909</v>
      </c>
      <c r="AJ52" s="114">
        <f t="shared" si="32"/>
        <v>0.6916399795045769</v>
      </c>
      <c r="AK52" s="115">
        <f t="shared" si="33"/>
        <v>-1.5780139049781834</v>
      </c>
    </row>
    <row r="53" spans="1:37" ht="13" x14ac:dyDescent="0.3">
      <c r="A53" s="55" t="s">
        <v>116</v>
      </c>
      <c r="B53" s="56" t="s">
        <v>320</v>
      </c>
      <c r="C53" s="57" t="s">
        <v>321</v>
      </c>
      <c r="D53" s="77">
        <v>826226329</v>
      </c>
      <c r="E53" s="78">
        <v>235745241</v>
      </c>
      <c r="F53" s="79">
        <f t="shared" si="17"/>
        <v>1061971570</v>
      </c>
      <c r="G53" s="77">
        <v>826226329</v>
      </c>
      <c r="H53" s="78">
        <v>235745241</v>
      </c>
      <c r="I53" s="79">
        <f t="shared" si="18"/>
        <v>1061971570</v>
      </c>
      <c r="J53" s="77">
        <v>20923427</v>
      </c>
      <c r="K53" s="78">
        <v>-3232565963</v>
      </c>
      <c r="L53" s="78">
        <f t="shared" si="19"/>
        <v>-3211642536</v>
      </c>
      <c r="M53" s="95">
        <f t="shared" si="20"/>
        <v>-3.0242264734073814</v>
      </c>
      <c r="N53" s="77">
        <v>538493847</v>
      </c>
      <c r="O53" s="78">
        <v>3273758173</v>
      </c>
      <c r="P53" s="78">
        <f t="shared" si="21"/>
        <v>3812252020</v>
      </c>
      <c r="Q53" s="95">
        <f t="shared" si="22"/>
        <v>3.5897872670922819</v>
      </c>
      <c r="R53" s="77">
        <v>0</v>
      </c>
      <c r="S53" s="78">
        <v>0</v>
      </c>
      <c r="T53" s="78">
        <f t="shared" si="23"/>
        <v>0</v>
      </c>
      <c r="U53" s="95">
        <f t="shared" si="24"/>
        <v>0</v>
      </c>
      <c r="V53" s="77">
        <v>0</v>
      </c>
      <c r="W53" s="78">
        <v>0</v>
      </c>
      <c r="X53" s="78">
        <f t="shared" si="25"/>
        <v>0</v>
      </c>
      <c r="Y53" s="95">
        <f t="shared" si="26"/>
        <v>0</v>
      </c>
      <c r="Z53" s="77">
        <f t="shared" si="27"/>
        <v>559417274</v>
      </c>
      <c r="AA53" s="78">
        <f t="shared" si="28"/>
        <v>41192210</v>
      </c>
      <c r="AB53" s="78">
        <f t="shared" si="29"/>
        <v>600609484</v>
      </c>
      <c r="AC53" s="95">
        <f t="shared" si="30"/>
        <v>0.56556079368490064</v>
      </c>
      <c r="AD53" s="77">
        <v>236074197</v>
      </c>
      <c r="AE53" s="78">
        <v>49897907</v>
      </c>
      <c r="AF53" s="78">
        <f t="shared" si="31"/>
        <v>285972104</v>
      </c>
      <c r="AG53" s="78">
        <v>947692835</v>
      </c>
      <c r="AH53" s="78">
        <v>946491000</v>
      </c>
      <c r="AI53" s="79">
        <v>621086542</v>
      </c>
      <c r="AJ53" s="114">
        <f t="shared" si="32"/>
        <v>0.65536692804056074</v>
      </c>
      <c r="AK53" s="115">
        <f t="shared" si="33"/>
        <v>12.330852788354489</v>
      </c>
    </row>
    <row r="54" spans="1:37" ht="14" x14ac:dyDescent="0.3">
      <c r="A54" s="58" t="s">
        <v>0</v>
      </c>
      <c r="B54" s="59" t="s">
        <v>322</v>
      </c>
      <c r="C54" s="60" t="s">
        <v>0</v>
      </c>
      <c r="D54" s="80">
        <f>SUM(D49:D53)</f>
        <v>2058853583</v>
      </c>
      <c r="E54" s="81">
        <f>SUM(E49:E53)</f>
        <v>404540329</v>
      </c>
      <c r="F54" s="82">
        <f t="shared" si="17"/>
        <v>2463393912</v>
      </c>
      <c r="G54" s="80">
        <f>SUM(G49:G53)</f>
        <v>2058853583</v>
      </c>
      <c r="H54" s="81">
        <f>SUM(H49:H53)</f>
        <v>404540329</v>
      </c>
      <c r="I54" s="82">
        <f t="shared" si="18"/>
        <v>2463393912</v>
      </c>
      <c r="J54" s="80">
        <f>SUM(J49:J53)</f>
        <v>624766895</v>
      </c>
      <c r="K54" s="81">
        <f>SUM(K49:K53)</f>
        <v>-3359884079</v>
      </c>
      <c r="L54" s="81">
        <f t="shared" si="19"/>
        <v>-2735117184</v>
      </c>
      <c r="M54" s="96">
        <f t="shared" si="20"/>
        <v>-1.1103044343319786</v>
      </c>
      <c r="N54" s="80">
        <f>SUM(N49:N53)</f>
        <v>803993919</v>
      </c>
      <c r="O54" s="81">
        <f>SUM(O49:O53)</f>
        <v>3322003658</v>
      </c>
      <c r="P54" s="81">
        <f t="shared" si="21"/>
        <v>4125997577</v>
      </c>
      <c r="Q54" s="96">
        <f t="shared" si="22"/>
        <v>1.6749239968893777</v>
      </c>
      <c r="R54" s="80">
        <f>SUM(R49:R53)</f>
        <v>0</v>
      </c>
      <c r="S54" s="81">
        <f>SUM(S49:S53)</f>
        <v>0</v>
      </c>
      <c r="T54" s="81">
        <f t="shared" si="23"/>
        <v>0</v>
      </c>
      <c r="U54" s="96">
        <f t="shared" si="24"/>
        <v>0</v>
      </c>
      <c r="V54" s="80">
        <f>SUM(V49:V53)</f>
        <v>0</v>
      </c>
      <c r="W54" s="81">
        <f>SUM(W49:W53)</f>
        <v>0</v>
      </c>
      <c r="X54" s="81">
        <f t="shared" si="25"/>
        <v>0</v>
      </c>
      <c r="Y54" s="96">
        <f t="shared" si="26"/>
        <v>0</v>
      </c>
      <c r="Z54" s="80">
        <f t="shared" si="27"/>
        <v>1428760814</v>
      </c>
      <c r="AA54" s="81">
        <f t="shared" si="28"/>
        <v>-37880421</v>
      </c>
      <c r="AB54" s="81">
        <f t="shared" si="29"/>
        <v>1390880393</v>
      </c>
      <c r="AC54" s="96">
        <f t="shared" si="30"/>
        <v>0.56461956255739909</v>
      </c>
      <c r="AD54" s="80">
        <f>SUM(AD49:AD53)</f>
        <v>577576206</v>
      </c>
      <c r="AE54" s="81">
        <f>SUM(AE49:AE53)</f>
        <v>240990339</v>
      </c>
      <c r="AF54" s="81">
        <f t="shared" si="31"/>
        <v>818566545</v>
      </c>
      <c r="AG54" s="81">
        <f>SUM(AG49:AG53)</f>
        <v>2361037564</v>
      </c>
      <c r="AH54" s="81">
        <f>SUM(AH49:AH53)</f>
        <v>2417833871</v>
      </c>
      <c r="AI54" s="82">
        <f>SUM(AI49:AI53)</f>
        <v>1539617301</v>
      </c>
      <c r="AJ54" s="116">
        <f t="shared" si="32"/>
        <v>0.65209352213423744</v>
      </c>
      <c r="AK54" s="117">
        <f t="shared" si="33"/>
        <v>4.0405157677192882</v>
      </c>
    </row>
    <row r="55" spans="1:37" ht="13" x14ac:dyDescent="0.3">
      <c r="A55" s="55" t="s">
        <v>101</v>
      </c>
      <c r="B55" s="56" t="s">
        <v>323</v>
      </c>
      <c r="C55" s="57" t="s">
        <v>324</v>
      </c>
      <c r="D55" s="77">
        <v>244061565</v>
      </c>
      <c r="E55" s="78">
        <v>35346390</v>
      </c>
      <c r="F55" s="79">
        <f t="shared" si="17"/>
        <v>279407955</v>
      </c>
      <c r="G55" s="77">
        <v>244061565</v>
      </c>
      <c r="H55" s="78">
        <v>35346390</v>
      </c>
      <c r="I55" s="79">
        <f t="shared" si="18"/>
        <v>279407955</v>
      </c>
      <c r="J55" s="77">
        <v>93603727</v>
      </c>
      <c r="K55" s="78">
        <v>7246190</v>
      </c>
      <c r="L55" s="78">
        <f t="shared" si="19"/>
        <v>100849917</v>
      </c>
      <c r="M55" s="95">
        <f t="shared" si="20"/>
        <v>0.36094146639454128</v>
      </c>
      <c r="N55" s="77">
        <v>78261355</v>
      </c>
      <c r="O55" s="78">
        <v>17412567</v>
      </c>
      <c r="P55" s="78">
        <f t="shared" si="21"/>
        <v>95673922</v>
      </c>
      <c r="Q55" s="95">
        <f t="shared" si="22"/>
        <v>0.34241660012865416</v>
      </c>
      <c r="R55" s="77">
        <v>0</v>
      </c>
      <c r="S55" s="78">
        <v>0</v>
      </c>
      <c r="T55" s="78">
        <f t="shared" si="23"/>
        <v>0</v>
      </c>
      <c r="U55" s="95">
        <f t="shared" si="24"/>
        <v>0</v>
      </c>
      <c r="V55" s="77">
        <v>0</v>
      </c>
      <c r="W55" s="78">
        <v>0</v>
      </c>
      <c r="X55" s="78">
        <f t="shared" si="25"/>
        <v>0</v>
      </c>
      <c r="Y55" s="95">
        <f t="shared" si="26"/>
        <v>0</v>
      </c>
      <c r="Z55" s="77">
        <f t="shared" si="27"/>
        <v>171865082</v>
      </c>
      <c r="AA55" s="78">
        <f t="shared" si="28"/>
        <v>24658757</v>
      </c>
      <c r="AB55" s="78">
        <f t="shared" si="29"/>
        <v>196523839</v>
      </c>
      <c r="AC55" s="95">
        <f t="shared" si="30"/>
        <v>0.70335806652319544</v>
      </c>
      <c r="AD55" s="77">
        <v>72817454</v>
      </c>
      <c r="AE55" s="78">
        <v>22078000</v>
      </c>
      <c r="AF55" s="78">
        <f t="shared" si="31"/>
        <v>94895454</v>
      </c>
      <c r="AG55" s="78">
        <v>290083488</v>
      </c>
      <c r="AH55" s="78">
        <v>293294086</v>
      </c>
      <c r="AI55" s="79">
        <v>196859315</v>
      </c>
      <c r="AJ55" s="114">
        <f t="shared" si="32"/>
        <v>0.67862985362338168</v>
      </c>
      <c r="AK55" s="115">
        <f t="shared" si="33"/>
        <v>8.2034277427029956E-3</v>
      </c>
    </row>
    <row r="56" spans="1:37" ht="13" x14ac:dyDescent="0.3">
      <c r="A56" s="55" t="s">
        <v>101</v>
      </c>
      <c r="B56" s="56" t="s">
        <v>71</v>
      </c>
      <c r="C56" s="57" t="s">
        <v>72</v>
      </c>
      <c r="D56" s="77">
        <v>5862916600</v>
      </c>
      <c r="E56" s="78">
        <v>457358700</v>
      </c>
      <c r="F56" s="79">
        <f t="shared" si="17"/>
        <v>6320275300</v>
      </c>
      <c r="G56" s="77">
        <v>5805266705</v>
      </c>
      <c r="H56" s="78">
        <v>510867501</v>
      </c>
      <c r="I56" s="79">
        <f t="shared" si="18"/>
        <v>6316134206</v>
      </c>
      <c r="J56" s="77">
        <v>1576343016</v>
      </c>
      <c r="K56" s="78">
        <v>59874669</v>
      </c>
      <c r="L56" s="78">
        <f t="shared" si="19"/>
        <v>1636217685</v>
      </c>
      <c r="M56" s="95">
        <f t="shared" si="20"/>
        <v>0.25888392630618479</v>
      </c>
      <c r="N56" s="77">
        <v>1415897767</v>
      </c>
      <c r="O56" s="78">
        <v>103724826</v>
      </c>
      <c r="P56" s="78">
        <f t="shared" si="21"/>
        <v>1519622593</v>
      </c>
      <c r="Q56" s="95">
        <f t="shared" si="22"/>
        <v>0.24043613938778902</v>
      </c>
      <c r="R56" s="77">
        <v>0</v>
      </c>
      <c r="S56" s="78">
        <v>0</v>
      </c>
      <c r="T56" s="78">
        <f t="shared" si="23"/>
        <v>0</v>
      </c>
      <c r="U56" s="95">
        <f t="shared" si="24"/>
        <v>0</v>
      </c>
      <c r="V56" s="77">
        <v>0</v>
      </c>
      <c r="W56" s="78">
        <v>0</v>
      </c>
      <c r="X56" s="78">
        <f t="shared" si="25"/>
        <v>0</v>
      </c>
      <c r="Y56" s="95">
        <f t="shared" si="26"/>
        <v>0</v>
      </c>
      <c r="Z56" s="77">
        <f t="shared" si="27"/>
        <v>2992240783</v>
      </c>
      <c r="AA56" s="78">
        <f t="shared" si="28"/>
        <v>163599495</v>
      </c>
      <c r="AB56" s="78">
        <f t="shared" si="29"/>
        <v>3155840278</v>
      </c>
      <c r="AC56" s="95">
        <f t="shared" si="30"/>
        <v>0.4993200656939738</v>
      </c>
      <c r="AD56" s="77">
        <v>1294057941</v>
      </c>
      <c r="AE56" s="78">
        <v>142916798</v>
      </c>
      <c r="AF56" s="78">
        <f t="shared" si="31"/>
        <v>1436974739</v>
      </c>
      <c r="AG56" s="78">
        <v>6210445800</v>
      </c>
      <c r="AH56" s="78">
        <v>5965844893</v>
      </c>
      <c r="AI56" s="79">
        <v>3120979442</v>
      </c>
      <c r="AJ56" s="114">
        <f t="shared" si="32"/>
        <v>0.50253710321407197</v>
      </c>
      <c r="AK56" s="115">
        <f t="shared" si="33"/>
        <v>5.7515175289382769E-2</v>
      </c>
    </row>
    <row r="57" spans="1:37" ht="13" x14ac:dyDescent="0.3">
      <c r="A57" s="55" t="s">
        <v>101</v>
      </c>
      <c r="B57" s="56" t="s">
        <v>325</v>
      </c>
      <c r="C57" s="57" t="s">
        <v>326</v>
      </c>
      <c r="D57" s="77">
        <v>528251098</v>
      </c>
      <c r="E57" s="78">
        <v>49222330</v>
      </c>
      <c r="F57" s="79">
        <f t="shared" si="17"/>
        <v>577473428</v>
      </c>
      <c r="G57" s="77">
        <v>539506948</v>
      </c>
      <c r="H57" s="78">
        <v>56210730</v>
      </c>
      <c r="I57" s="79">
        <f t="shared" si="18"/>
        <v>595717678</v>
      </c>
      <c r="J57" s="77">
        <v>194982639</v>
      </c>
      <c r="K57" s="78">
        <v>57301654</v>
      </c>
      <c r="L57" s="78">
        <f t="shared" si="19"/>
        <v>252284293</v>
      </c>
      <c r="M57" s="95">
        <f t="shared" si="20"/>
        <v>0.43687602020711508</v>
      </c>
      <c r="N57" s="77">
        <v>61089444</v>
      </c>
      <c r="O57" s="78">
        <v>-21507246</v>
      </c>
      <c r="P57" s="78">
        <f t="shared" si="21"/>
        <v>39582198</v>
      </c>
      <c r="Q57" s="95">
        <f t="shared" si="22"/>
        <v>6.8543756441032291E-2</v>
      </c>
      <c r="R57" s="77">
        <v>0</v>
      </c>
      <c r="S57" s="78">
        <v>0</v>
      </c>
      <c r="T57" s="78">
        <f t="shared" si="23"/>
        <v>0</v>
      </c>
      <c r="U57" s="95">
        <f t="shared" si="24"/>
        <v>0</v>
      </c>
      <c r="V57" s="77">
        <v>0</v>
      </c>
      <c r="W57" s="78">
        <v>0</v>
      </c>
      <c r="X57" s="78">
        <f t="shared" si="25"/>
        <v>0</v>
      </c>
      <c r="Y57" s="95">
        <f t="shared" si="26"/>
        <v>0</v>
      </c>
      <c r="Z57" s="77">
        <f t="shared" si="27"/>
        <v>256072083</v>
      </c>
      <c r="AA57" s="78">
        <f t="shared" si="28"/>
        <v>35794408</v>
      </c>
      <c r="AB57" s="78">
        <f t="shared" si="29"/>
        <v>291866491</v>
      </c>
      <c r="AC57" s="95">
        <f t="shared" si="30"/>
        <v>0.5054197766481473</v>
      </c>
      <c r="AD57" s="77">
        <v>141106592</v>
      </c>
      <c r="AE57" s="78">
        <v>16521230</v>
      </c>
      <c r="AF57" s="78">
        <f t="shared" si="31"/>
        <v>157627822</v>
      </c>
      <c r="AG57" s="78">
        <v>569783650</v>
      </c>
      <c r="AH57" s="78">
        <v>615392365</v>
      </c>
      <c r="AI57" s="79">
        <v>371349275</v>
      </c>
      <c r="AJ57" s="114">
        <f t="shared" si="32"/>
        <v>0.65173733047622551</v>
      </c>
      <c r="AK57" s="115">
        <f t="shared" si="33"/>
        <v>-0.74888825146616567</v>
      </c>
    </row>
    <row r="58" spans="1:37" ht="13" x14ac:dyDescent="0.3">
      <c r="A58" s="55" t="s">
        <v>101</v>
      </c>
      <c r="B58" s="56" t="s">
        <v>327</v>
      </c>
      <c r="C58" s="57" t="s">
        <v>328</v>
      </c>
      <c r="D58" s="77">
        <v>210121377</v>
      </c>
      <c r="E58" s="78">
        <v>34949566</v>
      </c>
      <c r="F58" s="79">
        <f t="shared" si="17"/>
        <v>245070943</v>
      </c>
      <c r="G58" s="77">
        <v>210121377</v>
      </c>
      <c r="H58" s="78">
        <v>34949566</v>
      </c>
      <c r="I58" s="79">
        <f t="shared" si="18"/>
        <v>245070943</v>
      </c>
      <c r="J58" s="77">
        <v>63688943</v>
      </c>
      <c r="K58" s="78">
        <v>4593580</v>
      </c>
      <c r="L58" s="78">
        <f t="shared" si="19"/>
        <v>68282523</v>
      </c>
      <c r="M58" s="95">
        <f t="shared" si="20"/>
        <v>0.27862349638080103</v>
      </c>
      <c r="N58" s="77">
        <v>55497243</v>
      </c>
      <c r="O58" s="78">
        <v>14480578</v>
      </c>
      <c r="P58" s="78">
        <f t="shared" si="21"/>
        <v>69977821</v>
      </c>
      <c r="Q58" s="95">
        <f t="shared" si="22"/>
        <v>0.28554107697704495</v>
      </c>
      <c r="R58" s="77">
        <v>0</v>
      </c>
      <c r="S58" s="78">
        <v>0</v>
      </c>
      <c r="T58" s="78">
        <f t="shared" si="23"/>
        <v>0</v>
      </c>
      <c r="U58" s="95">
        <f t="shared" si="24"/>
        <v>0</v>
      </c>
      <c r="V58" s="77">
        <v>0</v>
      </c>
      <c r="W58" s="78">
        <v>0</v>
      </c>
      <c r="X58" s="78">
        <f t="shared" si="25"/>
        <v>0</v>
      </c>
      <c r="Y58" s="95">
        <f t="shared" si="26"/>
        <v>0</v>
      </c>
      <c r="Z58" s="77">
        <f t="shared" si="27"/>
        <v>119186186</v>
      </c>
      <c r="AA58" s="78">
        <f t="shared" si="28"/>
        <v>19074158</v>
      </c>
      <c r="AB58" s="78">
        <f t="shared" si="29"/>
        <v>138260344</v>
      </c>
      <c r="AC58" s="95">
        <f t="shared" si="30"/>
        <v>0.56416457335784598</v>
      </c>
      <c r="AD58" s="77">
        <v>51389863</v>
      </c>
      <c r="AE58" s="78">
        <v>5918303</v>
      </c>
      <c r="AF58" s="78">
        <f t="shared" si="31"/>
        <v>57308166</v>
      </c>
      <c r="AG58" s="78">
        <v>230950574</v>
      </c>
      <c r="AH58" s="78">
        <v>229128996</v>
      </c>
      <c r="AI58" s="79">
        <v>139317760</v>
      </c>
      <c r="AJ58" s="114">
        <f t="shared" si="32"/>
        <v>0.60323625781505963</v>
      </c>
      <c r="AK58" s="115">
        <f t="shared" si="33"/>
        <v>0.22107940079604016</v>
      </c>
    </row>
    <row r="59" spans="1:37" ht="13" x14ac:dyDescent="0.3">
      <c r="A59" s="55" t="s">
        <v>101</v>
      </c>
      <c r="B59" s="56" t="s">
        <v>329</v>
      </c>
      <c r="C59" s="57" t="s">
        <v>330</v>
      </c>
      <c r="D59" s="77">
        <v>252827577</v>
      </c>
      <c r="E59" s="78">
        <v>41158784</v>
      </c>
      <c r="F59" s="79">
        <f t="shared" si="17"/>
        <v>293986361</v>
      </c>
      <c r="G59" s="77">
        <v>252827577</v>
      </c>
      <c r="H59" s="78">
        <v>41158784</v>
      </c>
      <c r="I59" s="79">
        <f t="shared" si="18"/>
        <v>293986361</v>
      </c>
      <c r="J59" s="77">
        <v>82145346</v>
      </c>
      <c r="K59" s="78">
        <v>7950316</v>
      </c>
      <c r="L59" s="78">
        <f t="shared" si="19"/>
        <v>90095662</v>
      </c>
      <c r="M59" s="95">
        <f t="shared" si="20"/>
        <v>0.30646204706074781</v>
      </c>
      <c r="N59" s="77">
        <v>69711986</v>
      </c>
      <c r="O59" s="78">
        <v>12038876</v>
      </c>
      <c r="P59" s="78">
        <f t="shared" si="21"/>
        <v>81750862</v>
      </c>
      <c r="Q59" s="95">
        <f t="shared" si="22"/>
        <v>0.27807705677883471</v>
      </c>
      <c r="R59" s="77">
        <v>0</v>
      </c>
      <c r="S59" s="78">
        <v>0</v>
      </c>
      <c r="T59" s="78">
        <f t="shared" si="23"/>
        <v>0</v>
      </c>
      <c r="U59" s="95">
        <f t="shared" si="24"/>
        <v>0</v>
      </c>
      <c r="V59" s="77">
        <v>0</v>
      </c>
      <c r="W59" s="78">
        <v>0</v>
      </c>
      <c r="X59" s="78">
        <f t="shared" si="25"/>
        <v>0</v>
      </c>
      <c r="Y59" s="95">
        <f t="shared" si="26"/>
        <v>0</v>
      </c>
      <c r="Z59" s="77">
        <f t="shared" si="27"/>
        <v>151857332</v>
      </c>
      <c r="AA59" s="78">
        <f t="shared" si="28"/>
        <v>19989192</v>
      </c>
      <c r="AB59" s="78">
        <f t="shared" si="29"/>
        <v>171846524</v>
      </c>
      <c r="AC59" s="95">
        <f t="shared" si="30"/>
        <v>0.58453910383958252</v>
      </c>
      <c r="AD59" s="77">
        <v>68522310</v>
      </c>
      <c r="AE59" s="78">
        <v>10837616</v>
      </c>
      <c r="AF59" s="78">
        <f t="shared" si="31"/>
        <v>79359926</v>
      </c>
      <c r="AG59" s="78">
        <v>262264828</v>
      </c>
      <c r="AH59" s="78">
        <v>265612063</v>
      </c>
      <c r="AI59" s="79">
        <v>165639205</v>
      </c>
      <c r="AJ59" s="114">
        <f t="shared" si="32"/>
        <v>0.63157231666611435</v>
      </c>
      <c r="AK59" s="115">
        <f t="shared" si="33"/>
        <v>3.0127749867105535E-2</v>
      </c>
    </row>
    <row r="60" spans="1:37" ht="13" x14ac:dyDescent="0.3">
      <c r="A60" s="55" t="s">
        <v>116</v>
      </c>
      <c r="B60" s="56" t="s">
        <v>331</v>
      </c>
      <c r="C60" s="57" t="s">
        <v>332</v>
      </c>
      <c r="D60" s="77">
        <v>955453738</v>
      </c>
      <c r="E60" s="78">
        <v>413162913</v>
      </c>
      <c r="F60" s="79">
        <f t="shared" si="17"/>
        <v>1368616651</v>
      </c>
      <c r="G60" s="77">
        <v>955453738</v>
      </c>
      <c r="H60" s="78">
        <v>443482305</v>
      </c>
      <c r="I60" s="79">
        <f t="shared" si="18"/>
        <v>1398936043</v>
      </c>
      <c r="J60" s="77">
        <v>364989849</v>
      </c>
      <c r="K60" s="78">
        <v>113718912</v>
      </c>
      <c r="L60" s="78">
        <f t="shared" si="19"/>
        <v>478708761</v>
      </c>
      <c r="M60" s="95">
        <f t="shared" si="20"/>
        <v>0.34977563706405618</v>
      </c>
      <c r="N60" s="77">
        <v>297865985</v>
      </c>
      <c r="O60" s="78">
        <v>157467625</v>
      </c>
      <c r="P60" s="78">
        <f t="shared" si="21"/>
        <v>455333610</v>
      </c>
      <c r="Q60" s="95">
        <f t="shared" si="22"/>
        <v>0.3326962372314437</v>
      </c>
      <c r="R60" s="77">
        <v>0</v>
      </c>
      <c r="S60" s="78">
        <v>0</v>
      </c>
      <c r="T60" s="78">
        <f t="shared" si="23"/>
        <v>0</v>
      </c>
      <c r="U60" s="95">
        <f t="shared" si="24"/>
        <v>0</v>
      </c>
      <c r="V60" s="77">
        <v>0</v>
      </c>
      <c r="W60" s="78">
        <v>0</v>
      </c>
      <c r="X60" s="78">
        <f t="shared" si="25"/>
        <v>0</v>
      </c>
      <c r="Y60" s="95">
        <f t="shared" si="26"/>
        <v>0</v>
      </c>
      <c r="Z60" s="77">
        <f t="shared" si="27"/>
        <v>662855834</v>
      </c>
      <c r="AA60" s="78">
        <f t="shared" si="28"/>
        <v>271186537</v>
      </c>
      <c r="AB60" s="78">
        <f t="shared" si="29"/>
        <v>934042371</v>
      </c>
      <c r="AC60" s="95">
        <f t="shared" si="30"/>
        <v>0.68247187429549983</v>
      </c>
      <c r="AD60" s="77">
        <v>292018663</v>
      </c>
      <c r="AE60" s="78">
        <v>125520496</v>
      </c>
      <c r="AF60" s="78">
        <f t="shared" si="31"/>
        <v>417539159</v>
      </c>
      <c r="AG60" s="78">
        <v>1382974669</v>
      </c>
      <c r="AH60" s="78">
        <v>1342448117</v>
      </c>
      <c r="AI60" s="79">
        <v>869165265</v>
      </c>
      <c r="AJ60" s="114">
        <f t="shared" si="32"/>
        <v>0.62847518792840595</v>
      </c>
      <c r="AK60" s="115">
        <f t="shared" si="33"/>
        <v>9.0517141171901461E-2</v>
      </c>
    </row>
    <row r="61" spans="1:37" ht="14" x14ac:dyDescent="0.3">
      <c r="A61" s="58" t="s">
        <v>0</v>
      </c>
      <c r="B61" s="59" t="s">
        <v>333</v>
      </c>
      <c r="C61" s="60" t="s">
        <v>0</v>
      </c>
      <c r="D61" s="80">
        <f>SUM(D55:D60)</f>
        <v>8053631955</v>
      </c>
      <c r="E61" s="81">
        <f>SUM(E55:E60)</f>
        <v>1031198683</v>
      </c>
      <c r="F61" s="82">
        <f t="shared" si="17"/>
        <v>9084830638</v>
      </c>
      <c r="G61" s="80">
        <f>SUM(G55:G60)</f>
        <v>8007237910</v>
      </c>
      <c r="H61" s="81">
        <f>SUM(H55:H60)</f>
        <v>1122015276</v>
      </c>
      <c r="I61" s="82">
        <f t="shared" si="18"/>
        <v>9129253186</v>
      </c>
      <c r="J61" s="80">
        <f>SUM(J55:J60)</f>
        <v>2375753520</v>
      </c>
      <c r="K61" s="81">
        <f>SUM(K55:K60)</f>
        <v>250685321</v>
      </c>
      <c r="L61" s="81">
        <f t="shared" si="19"/>
        <v>2626438841</v>
      </c>
      <c r="M61" s="96">
        <f t="shared" si="20"/>
        <v>0.28910157444368201</v>
      </c>
      <c r="N61" s="80">
        <f>SUM(N55:N60)</f>
        <v>1978323780</v>
      </c>
      <c r="O61" s="81">
        <f>SUM(O55:O60)</f>
        <v>283617226</v>
      </c>
      <c r="P61" s="81">
        <f t="shared" si="21"/>
        <v>2261941006</v>
      </c>
      <c r="Q61" s="96">
        <f t="shared" si="22"/>
        <v>0.24897998610329183</v>
      </c>
      <c r="R61" s="80">
        <f>SUM(R55:R60)</f>
        <v>0</v>
      </c>
      <c r="S61" s="81">
        <f>SUM(S55:S60)</f>
        <v>0</v>
      </c>
      <c r="T61" s="81">
        <f t="shared" si="23"/>
        <v>0</v>
      </c>
      <c r="U61" s="96">
        <f t="shared" si="24"/>
        <v>0</v>
      </c>
      <c r="V61" s="80">
        <f>SUM(V55:V60)</f>
        <v>0</v>
      </c>
      <c r="W61" s="81">
        <f>SUM(W55:W60)</f>
        <v>0</v>
      </c>
      <c r="X61" s="81">
        <f t="shared" si="25"/>
        <v>0</v>
      </c>
      <c r="Y61" s="96">
        <f t="shared" si="26"/>
        <v>0</v>
      </c>
      <c r="Z61" s="80">
        <f t="shared" si="27"/>
        <v>4354077300</v>
      </c>
      <c r="AA61" s="81">
        <f t="shared" si="28"/>
        <v>534302547</v>
      </c>
      <c r="AB61" s="81">
        <f t="shared" si="29"/>
        <v>4888379847</v>
      </c>
      <c r="AC61" s="96">
        <f t="shared" si="30"/>
        <v>0.53808156054697387</v>
      </c>
      <c r="AD61" s="80">
        <f>SUM(AD55:AD60)</f>
        <v>1919912823</v>
      </c>
      <c r="AE61" s="81">
        <f>SUM(AE55:AE60)</f>
        <v>323792443</v>
      </c>
      <c r="AF61" s="81">
        <f t="shared" si="31"/>
        <v>2243705266</v>
      </c>
      <c r="AG61" s="81">
        <f>SUM(AG55:AG60)</f>
        <v>8946503009</v>
      </c>
      <c r="AH61" s="81">
        <f>SUM(AH55:AH60)</f>
        <v>8711720520</v>
      </c>
      <c r="AI61" s="82">
        <f>SUM(AI55:AI60)</f>
        <v>4863310262</v>
      </c>
      <c r="AJ61" s="116">
        <f t="shared" si="32"/>
        <v>0.54359901931599519</v>
      </c>
      <c r="AK61" s="117">
        <f t="shared" si="33"/>
        <v>8.1275113431051871E-3</v>
      </c>
    </row>
    <row r="62" spans="1:37" ht="13" x14ac:dyDescent="0.3">
      <c r="A62" s="55" t="s">
        <v>101</v>
      </c>
      <c r="B62" s="56" t="s">
        <v>334</v>
      </c>
      <c r="C62" s="57" t="s">
        <v>335</v>
      </c>
      <c r="D62" s="77">
        <v>454621503</v>
      </c>
      <c r="E62" s="78">
        <v>130595842</v>
      </c>
      <c r="F62" s="79">
        <f t="shared" si="17"/>
        <v>585217345</v>
      </c>
      <c r="G62" s="77">
        <v>454621503</v>
      </c>
      <c r="H62" s="78">
        <v>130595842</v>
      </c>
      <c r="I62" s="79">
        <f t="shared" si="18"/>
        <v>585217345</v>
      </c>
      <c r="J62" s="77">
        <v>156878679</v>
      </c>
      <c r="K62" s="78">
        <v>17420276</v>
      </c>
      <c r="L62" s="78">
        <f t="shared" si="19"/>
        <v>174298955</v>
      </c>
      <c r="M62" s="95">
        <f t="shared" si="20"/>
        <v>0.29783627653756573</v>
      </c>
      <c r="N62" s="77">
        <v>130425438</v>
      </c>
      <c r="O62" s="78">
        <v>26463170</v>
      </c>
      <c r="P62" s="78">
        <f t="shared" si="21"/>
        <v>156888608</v>
      </c>
      <c r="Q62" s="95">
        <f t="shared" si="22"/>
        <v>0.26808605271260372</v>
      </c>
      <c r="R62" s="77">
        <v>0</v>
      </c>
      <c r="S62" s="78">
        <v>0</v>
      </c>
      <c r="T62" s="78">
        <f t="shared" si="23"/>
        <v>0</v>
      </c>
      <c r="U62" s="95">
        <f t="shared" si="24"/>
        <v>0</v>
      </c>
      <c r="V62" s="77">
        <v>0</v>
      </c>
      <c r="W62" s="78">
        <v>0</v>
      </c>
      <c r="X62" s="78">
        <f t="shared" si="25"/>
        <v>0</v>
      </c>
      <c r="Y62" s="95">
        <f t="shared" si="26"/>
        <v>0</v>
      </c>
      <c r="Z62" s="77">
        <f t="shared" si="27"/>
        <v>287304117</v>
      </c>
      <c r="AA62" s="78">
        <f t="shared" si="28"/>
        <v>43883446</v>
      </c>
      <c r="AB62" s="78">
        <f t="shared" si="29"/>
        <v>331187563</v>
      </c>
      <c r="AC62" s="95">
        <f t="shared" si="30"/>
        <v>0.56592232925016939</v>
      </c>
      <c r="AD62" s="77">
        <v>167767305</v>
      </c>
      <c r="AE62" s="78">
        <v>-486805740</v>
      </c>
      <c r="AF62" s="78">
        <f t="shared" si="31"/>
        <v>-319038435</v>
      </c>
      <c r="AG62" s="78">
        <v>574700329</v>
      </c>
      <c r="AH62" s="78">
        <v>577964777</v>
      </c>
      <c r="AI62" s="79">
        <v>-143326262</v>
      </c>
      <c r="AJ62" s="114">
        <f t="shared" si="32"/>
        <v>-0.24939303975933516</v>
      </c>
      <c r="AK62" s="115">
        <f t="shared" si="33"/>
        <v>-1.4917545686932674</v>
      </c>
    </row>
    <row r="63" spans="1:37" ht="13" x14ac:dyDescent="0.3">
      <c r="A63" s="55" t="s">
        <v>101</v>
      </c>
      <c r="B63" s="56" t="s">
        <v>336</v>
      </c>
      <c r="C63" s="57" t="s">
        <v>337</v>
      </c>
      <c r="D63" s="77">
        <v>3011912801</v>
      </c>
      <c r="E63" s="78">
        <v>230796621</v>
      </c>
      <c r="F63" s="79">
        <f t="shared" si="17"/>
        <v>3242709422</v>
      </c>
      <c r="G63" s="77">
        <v>3011912801</v>
      </c>
      <c r="H63" s="78">
        <v>230796621</v>
      </c>
      <c r="I63" s="79">
        <f t="shared" si="18"/>
        <v>3242709422</v>
      </c>
      <c r="J63" s="77">
        <v>661737435</v>
      </c>
      <c r="K63" s="78">
        <v>37551012</v>
      </c>
      <c r="L63" s="78">
        <f t="shared" si="19"/>
        <v>699288447</v>
      </c>
      <c r="M63" s="95">
        <f t="shared" si="20"/>
        <v>0.21564943261820269</v>
      </c>
      <c r="N63" s="77">
        <v>756776113</v>
      </c>
      <c r="O63" s="78">
        <v>55679423</v>
      </c>
      <c r="P63" s="78">
        <f t="shared" si="21"/>
        <v>812455536</v>
      </c>
      <c r="Q63" s="95">
        <f t="shared" si="22"/>
        <v>0.25054836257850799</v>
      </c>
      <c r="R63" s="77">
        <v>0</v>
      </c>
      <c r="S63" s="78">
        <v>0</v>
      </c>
      <c r="T63" s="78">
        <f t="shared" si="23"/>
        <v>0</v>
      </c>
      <c r="U63" s="95">
        <f t="shared" si="24"/>
        <v>0</v>
      </c>
      <c r="V63" s="77">
        <v>0</v>
      </c>
      <c r="W63" s="78">
        <v>0</v>
      </c>
      <c r="X63" s="78">
        <f t="shared" si="25"/>
        <v>0</v>
      </c>
      <c r="Y63" s="95">
        <f t="shared" si="26"/>
        <v>0</v>
      </c>
      <c r="Z63" s="77">
        <f t="shared" si="27"/>
        <v>1418513548</v>
      </c>
      <c r="AA63" s="78">
        <f t="shared" si="28"/>
        <v>93230435</v>
      </c>
      <c r="AB63" s="78">
        <f t="shared" si="29"/>
        <v>1511743983</v>
      </c>
      <c r="AC63" s="95">
        <f t="shared" si="30"/>
        <v>0.46619779519671067</v>
      </c>
      <c r="AD63" s="77">
        <v>703323634</v>
      </c>
      <c r="AE63" s="78">
        <v>179286366</v>
      </c>
      <c r="AF63" s="78">
        <f t="shared" si="31"/>
        <v>882610000</v>
      </c>
      <c r="AG63" s="78">
        <v>3044774133</v>
      </c>
      <c r="AH63" s="78">
        <v>3392181656</v>
      </c>
      <c r="AI63" s="79">
        <v>1592518083</v>
      </c>
      <c r="AJ63" s="114">
        <f t="shared" si="32"/>
        <v>0.52303324103417159</v>
      </c>
      <c r="AK63" s="115">
        <f t="shared" si="33"/>
        <v>-7.9485235834626855E-2</v>
      </c>
    </row>
    <row r="64" spans="1:37" ht="13" x14ac:dyDescent="0.3">
      <c r="A64" s="55" t="s">
        <v>101</v>
      </c>
      <c r="B64" s="56" t="s">
        <v>338</v>
      </c>
      <c r="C64" s="57" t="s">
        <v>339</v>
      </c>
      <c r="D64" s="77">
        <v>250640572</v>
      </c>
      <c r="E64" s="78">
        <v>68805021</v>
      </c>
      <c r="F64" s="79">
        <f t="shared" si="17"/>
        <v>319445593</v>
      </c>
      <c r="G64" s="77">
        <v>250640572</v>
      </c>
      <c r="H64" s="78">
        <v>68805021</v>
      </c>
      <c r="I64" s="79">
        <f t="shared" si="18"/>
        <v>319445593</v>
      </c>
      <c r="J64" s="77">
        <v>97538084</v>
      </c>
      <c r="K64" s="78">
        <v>-60885903</v>
      </c>
      <c r="L64" s="78">
        <f t="shared" si="19"/>
        <v>36652181</v>
      </c>
      <c r="M64" s="95">
        <f t="shared" si="20"/>
        <v>0.11473684972702065</v>
      </c>
      <c r="N64" s="77">
        <v>78241596</v>
      </c>
      <c r="O64" s="78">
        <v>95087345</v>
      </c>
      <c r="P64" s="78">
        <f t="shared" si="21"/>
        <v>173328941</v>
      </c>
      <c r="Q64" s="95">
        <f t="shared" si="22"/>
        <v>0.54259299485781287</v>
      </c>
      <c r="R64" s="77">
        <v>0</v>
      </c>
      <c r="S64" s="78">
        <v>0</v>
      </c>
      <c r="T64" s="78">
        <f t="shared" si="23"/>
        <v>0</v>
      </c>
      <c r="U64" s="95">
        <f t="shared" si="24"/>
        <v>0</v>
      </c>
      <c r="V64" s="77">
        <v>0</v>
      </c>
      <c r="W64" s="78">
        <v>0</v>
      </c>
      <c r="X64" s="78">
        <f t="shared" si="25"/>
        <v>0</v>
      </c>
      <c r="Y64" s="95">
        <f t="shared" si="26"/>
        <v>0</v>
      </c>
      <c r="Z64" s="77">
        <f t="shared" si="27"/>
        <v>175779680</v>
      </c>
      <c r="AA64" s="78">
        <f t="shared" si="28"/>
        <v>34201442</v>
      </c>
      <c r="AB64" s="78">
        <f t="shared" si="29"/>
        <v>209981122</v>
      </c>
      <c r="AC64" s="95">
        <f t="shared" si="30"/>
        <v>0.65732984458483357</v>
      </c>
      <c r="AD64" s="77">
        <v>79662446</v>
      </c>
      <c r="AE64" s="78">
        <v>25346104</v>
      </c>
      <c r="AF64" s="78">
        <f t="shared" si="31"/>
        <v>105008550</v>
      </c>
      <c r="AG64" s="78">
        <v>303305210</v>
      </c>
      <c r="AH64" s="78">
        <v>349204772</v>
      </c>
      <c r="AI64" s="79">
        <v>227946542</v>
      </c>
      <c r="AJ64" s="114">
        <f t="shared" si="32"/>
        <v>0.75154179514423769</v>
      </c>
      <c r="AK64" s="115">
        <f t="shared" si="33"/>
        <v>0.6506174116298149</v>
      </c>
    </row>
    <row r="65" spans="1:37" ht="13" x14ac:dyDescent="0.3">
      <c r="A65" s="55" t="s">
        <v>101</v>
      </c>
      <c r="B65" s="56" t="s">
        <v>340</v>
      </c>
      <c r="C65" s="57" t="s">
        <v>341</v>
      </c>
      <c r="D65" s="77">
        <v>182656831</v>
      </c>
      <c r="E65" s="78">
        <v>43417044</v>
      </c>
      <c r="F65" s="79">
        <f t="shared" si="17"/>
        <v>226073875</v>
      </c>
      <c r="G65" s="77">
        <v>182656831</v>
      </c>
      <c r="H65" s="78">
        <v>43417044</v>
      </c>
      <c r="I65" s="79">
        <f t="shared" si="18"/>
        <v>226073875</v>
      </c>
      <c r="J65" s="77">
        <v>84775043</v>
      </c>
      <c r="K65" s="78">
        <v>-61485547</v>
      </c>
      <c r="L65" s="78">
        <f t="shared" si="19"/>
        <v>23289496</v>
      </c>
      <c r="M65" s="95">
        <f t="shared" si="20"/>
        <v>0.10301719294190892</v>
      </c>
      <c r="N65" s="77">
        <v>44162257</v>
      </c>
      <c r="O65" s="78">
        <v>25762313</v>
      </c>
      <c r="P65" s="78">
        <f t="shared" si="21"/>
        <v>69924570</v>
      </c>
      <c r="Q65" s="95">
        <f t="shared" si="22"/>
        <v>0.30929964817916267</v>
      </c>
      <c r="R65" s="77">
        <v>0</v>
      </c>
      <c r="S65" s="78">
        <v>0</v>
      </c>
      <c r="T65" s="78">
        <f t="shared" si="23"/>
        <v>0</v>
      </c>
      <c r="U65" s="95">
        <f t="shared" si="24"/>
        <v>0</v>
      </c>
      <c r="V65" s="77">
        <v>0</v>
      </c>
      <c r="W65" s="78">
        <v>0</v>
      </c>
      <c r="X65" s="78">
        <f t="shared" si="25"/>
        <v>0</v>
      </c>
      <c r="Y65" s="95">
        <f t="shared" si="26"/>
        <v>0</v>
      </c>
      <c r="Z65" s="77">
        <f t="shared" si="27"/>
        <v>128937300</v>
      </c>
      <c r="AA65" s="78">
        <f t="shared" si="28"/>
        <v>-35723234</v>
      </c>
      <c r="AB65" s="78">
        <f t="shared" si="29"/>
        <v>93214066</v>
      </c>
      <c r="AC65" s="95">
        <f t="shared" si="30"/>
        <v>0.41231684112107159</v>
      </c>
      <c r="AD65" s="77">
        <v>47543069</v>
      </c>
      <c r="AE65" s="78">
        <v>6861978</v>
      </c>
      <c r="AF65" s="78">
        <f t="shared" si="31"/>
        <v>54405047</v>
      </c>
      <c r="AG65" s="78">
        <v>196809983</v>
      </c>
      <c r="AH65" s="78">
        <v>220391149</v>
      </c>
      <c r="AI65" s="79">
        <v>154850997</v>
      </c>
      <c r="AJ65" s="114">
        <f t="shared" si="32"/>
        <v>0.78680458500928785</v>
      </c>
      <c r="AK65" s="115">
        <f t="shared" si="33"/>
        <v>0.28525888416197853</v>
      </c>
    </row>
    <row r="66" spans="1:37" ht="13" x14ac:dyDescent="0.3">
      <c r="A66" s="55" t="s">
        <v>116</v>
      </c>
      <c r="B66" s="56" t="s">
        <v>342</v>
      </c>
      <c r="C66" s="57" t="s">
        <v>343</v>
      </c>
      <c r="D66" s="77">
        <v>1632704657</v>
      </c>
      <c r="E66" s="78">
        <v>357452566</v>
      </c>
      <c r="F66" s="79">
        <f t="shared" si="17"/>
        <v>1990157223</v>
      </c>
      <c r="G66" s="77">
        <v>1632704657</v>
      </c>
      <c r="H66" s="78">
        <v>357452566</v>
      </c>
      <c r="I66" s="79">
        <f t="shared" si="18"/>
        <v>1990157223</v>
      </c>
      <c r="J66" s="77">
        <v>569442197</v>
      </c>
      <c r="K66" s="78">
        <v>47510708</v>
      </c>
      <c r="L66" s="78">
        <f t="shared" si="19"/>
        <v>616952905</v>
      </c>
      <c r="M66" s="95">
        <f t="shared" si="20"/>
        <v>0.31000209323663069</v>
      </c>
      <c r="N66" s="77">
        <v>433325626</v>
      </c>
      <c r="O66" s="78">
        <v>104825407</v>
      </c>
      <c r="P66" s="78">
        <f t="shared" si="21"/>
        <v>538151033</v>
      </c>
      <c r="Q66" s="95">
        <f t="shared" si="22"/>
        <v>0.27040629091041418</v>
      </c>
      <c r="R66" s="77">
        <v>0</v>
      </c>
      <c r="S66" s="78">
        <v>0</v>
      </c>
      <c r="T66" s="78">
        <f t="shared" si="23"/>
        <v>0</v>
      </c>
      <c r="U66" s="95">
        <f t="shared" si="24"/>
        <v>0</v>
      </c>
      <c r="V66" s="77">
        <v>0</v>
      </c>
      <c r="W66" s="78">
        <v>0</v>
      </c>
      <c r="X66" s="78">
        <f t="shared" si="25"/>
        <v>0</v>
      </c>
      <c r="Y66" s="95">
        <f t="shared" si="26"/>
        <v>0</v>
      </c>
      <c r="Z66" s="77">
        <f t="shared" si="27"/>
        <v>1002767823</v>
      </c>
      <c r="AA66" s="78">
        <f t="shared" si="28"/>
        <v>152336115</v>
      </c>
      <c r="AB66" s="78">
        <f t="shared" si="29"/>
        <v>1155103938</v>
      </c>
      <c r="AC66" s="95">
        <f t="shared" si="30"/>
        <v>0.58040838414704488</v>
      </c>
      <c r="AD66" s="77">
        <v>533957582</v>
      </c>
      <c r="AE66" s="78">
        <v>139825917</v>
      </c>
      <c r="AF66" s="78">
        <f t="shared" si="31"/>
        <v>673783499</v>
      </c>
      <c r="AG66" s="78">
        <v>2082475110</v>
      </c>
      <c r="AH66" s="78">
        <v>2074031084</v>
      </c>
      <c r="AI66" s="79">
        <v>1206712011</v>
      </c>
      <c r="AJ66" s="114">
        <f t="shared" si="32"/>
        <v>0.57946047239911547</v>
      </c>
      <c r="AK66" s="115">
        <f t="shared" si="33"/>
        <v>-0.20129977389072273</v>
      </c>
    </row>
    <row r="67" spans="1:37" ht="14" x14ac:dyDescent="0.3">
      <c r="A67" s="58" t="s">
        <v>0</v>
      </c>
      <c r="B67" s="59" t="s">
        <v>344</v>
      </c>
      <c r="C67" s="60" t="s">
        <v>0</v>
      </c>
      <c r="D67" s="80">
        <f>SUM(D62:D66)</f>
        <v>5532536364</v>
      </c>
      <c r="E67" s="81">
        <f>SUM(E62:E66)</f>
        <v>831067094</v>
      </c>
      <c r="F67" s="82">
        <f t="shared" si="17"/>
        <v>6363603458</v>
      </c>
      <c r="G67" s="80">
        <f>SUM(G62:G66)</f>
        <v>5532536364</v>
      </c>
      <c r="H67" s="81">
        <f>SUM(H62:H66)</f>
        <v>831067094</v>
      </c>
      <c r="I67" s="82">
        <f t="shared" si="18"/>
        <v>6363603458</v>
      </c>
      <c r="J67" s="80">
        <f>SUM(J62:J66)</f>
        <v>1570371438</v>
      </c>
      <c r="K67" s="81">
        <f>SUM(K62:K66)</f>
        <v>-19889454</v>
      </c>
      <c r="L67" s="81">
        <f t="shared" si="19"/>
        <v>1550481984</v>
      </c>
      <c r="M67" s="96">
        <f t="shared" si="20"/>
        <v>0.24364842879246545</v>
      </c>
      <c r="N67" s="80">
        <f>SUM(N62:N66)</f>
        <v>1442931030</v>
      </c>
      <c r="O67" s="81">
        <f>SUM(O62:O66)</f>
        <v>307817658</v>
      </c>
      <c r="P67" s="81">
        <f t="shared" si="21"/>
        <v>1750748688</v>
      </c>
      <c r="Q67" s="96">
        <f t="shared" si="22"/>
        <v>0.27511907358071586</v>
      </c>
      <c r="R67" s="80">
        <f>SUM(R62:R66)</f>
        <v>0</v>
      </c>
      <c r="S67" s="81">
        <f>SUM(S62:S66)</f>
        <v>0</v>
      </c>
      <c r="T67" s="81">
        <f t="shared" si="23"/>
        <v>0</v>
      </c>
      <c r="U67" s="96">
        <f t="shared" si="24"/>
        <v>0</v>
      </c>
      <c r="V67" s="80">
        <f>SUM(V62:V66)</f>
        <v>0</v>
      </c>
      <c r="W67" s="81">
        <f>SUM(W62:W66)</f>
        <v>0</v>
      </c>
      <c r="X67" s="81">
        <f t="shared" si="25"/>
        <v>0</v>
      </c>
      <c r="Y67" s="96">
        <f t="shared" si="26"/>
        <v>0</v>
      </c>
      <c r="Z67" s="80">
        <f t="shared" si="27"/>
        <v>3013302468</v>
      </c>
      <c r="AA67" s="81">
        <f t="shared" si="28"/>
        <v>287928204</v>
      </c>
      <c r="AB67" s="81">
        <f t="shared" si="29"/>
        <v>3301230672</v>
      </c>
      <c r="AC67" s="96">
        <f t="shared" si="30"/>
        <v>0.51876750237318137</v>
      </c>
      <c r="AD67" s="80">
        <f>SUM(AD62:AD66)</f>
        <v>1532254036</v>
      </c>
      <c r="AE67" s="81">
        <f>SUM(AE62:AE66)</f>
        <v>-135485375</v>
      </c>
      <c r="AF67" s="81">
        <f t="shared" si="31"/>
        <v>1396768661</v>
      </c>
      <c r="AG67" s="81">
        <f>SUM(AG62:AG66)</f>
        <v>6202064765</v>
      </c>
      <c r="AH67" s="81">
        <f>SUM(AH62:AH66)</f>
        <v>6613773438</v>
      </c>
      <c r="AI67" s="82">
        <f>SUM(AI62:AI66)</f>
        <v>3038701371</v>
      </c>
      <c r="AJ67" s="116">
        <f t="shared" si="32"/>
        <v>0.48994995797984059</v>
      </c>
      <c r="AK67" s="117">
        <f t="shared" si="33"/>
        <v>0.25342781298269701</v>
      </c>
    </row>
    <row r="68" spans="1:37" ht="13" x14ac:dyDescent="0.3">
      <c r="A68" s="55" t="s">
        <v>101</v>
      </c>
      <c r="B68" s="56" t="s">
        <v>345</v>
      </c>
      <c r="C68" s="57" t="s">
        <v>346</v>
      </c>
      <c r="D68" s="77">
        <v>547910590</v>
      </c>
      <c r="E68" s="78">
        <v>81216430</v>
      </c>
      <c r="F68" s="79">
        <f t="shared" si="17"/>
        <v>629127020</v>
      </c>
      <c r="G68" s="77">
        <v>547910590</v>
      </c>
      <c r="H68" s="78">
        <v>81216430</v>
      </c>
      <c r="I68" s="79">
        <f t="shared" si="18"/>
        <v>629127020</v>
      </c>
      <c r="J68" s="77">
        <v>164027476</v>
      </c>
      <c r="K68" s="78">
        <v>8522861</v>
      </c>
      <c r="L68" s="78">
        <f t="shared" si="19"/>
        <v>172550337</v>
      </c>
      <c r="M68" s="95">
        <f t="shared" si="20"/>
        <v>0.27426947423113379</v>
      </c>
      <c r="N68" s="77">
        <v>134606588</v>
      </c>
      <c r="O68" s="78">
        <v>21165164</v>
      </c>
      <c r="P68" s="78">
        <f t="shared" si="21"/>
        <v>155771752</v>
      </c>
      <c r="Q68" s="95">
        <f t="shared" si="22"/>
        <v>0.24759984398699009</v>
      </c>
      <c r="R68" s="77">
        <v>0</v>
      </c>
      <c r="S68" s="78">
        <v>0</v>
      </c>
      <c r="T68" s="78">
        <f t="shared" si="23"/>
        <v>0</v>
      </c>
      <c r="U68" s="95">
        <f t="shared" si="24"/>
        <v>0</v>
      </c>
      <c r="V68" s="77">
        <v>0</v>
      </c>
      <c r="W68" s="78">
        <v>0</v>
      </c>
      <c r="X68" s="78">
        <f t="shared" si="25"/>
        <v>0</v>
      </c>
      <c r="Y68" s="95">
        <f t="shared" si="26"/>
        <v>0</v>
      </c>
      <c r="Z68" s="77">
        <f t="shared" si="27"/>
        <v>298634064</v>
      </c>
      <c r="AA68" s="78">
        <f t="shared" si="28"/>
        <v>29688025</v>
      </c>
      <c r="AB68" s="78">
        <f t="shared" si="29"/>
        <v>328322089</v>
      </c>
      <c r="AC68" s="95">
        <f t="shared" si="30"/>
        <v>0.52186931821812388</v>
      </c>
      <c r="AD68" s="77">
        <v>122573266</v>
      </c>
      <c r="AE68" s="78">
        <v>25828021</v>
      </c>
      <c r="AF68" s="78">
        <f t="shared" si="31"/>
        <v>148401287</v>
      </c>
      <c r="AG68" s="78">
        <v>608908248</v>
      </c>
      <c r="AH68" s="78">
        <v>643140755</v>
      </c>
      <c r="AI68" s="79">
        <v>356639415</v>
      </c>
      <c r="AJ68" s="114">
        <f t="shared" si="32"/>
        <v>0.58570304503413462</v>
      </c>
      <c r="AK68" s="115">
        <f t="shared" si="33"/>
        <v>4.9665775472688356E-2</v>
      </c>
    </row>
    <row r="69" spans="1:37" ht="13" x14ac:dyDescent="0.3">
      <c r="A69" s="55" t="s">
        <v>101</v>
      </c>
      <c r="B69" s="56" t="s">
        <v>347</v>
      </c>
      <c r="C69" s="57" t="s">
        <v>348</v>
      </c>
      <c r="D69" s="77">
        <v>244546675</v>
      </c>
      <c r="E69" s="78">
        <v>71203362</v>
      </c>
      <c r="F69" s="79">
        <f t="shared" si="17"/>
        <v>315750037</v>
      </c>
      <c r="G69" s="77">
        <v>244546675</v>
      </c>
      <c r="H69" s="78">
        <v>71203362</v>
      </c>
      <c r="I69" s="79">
        <f t="shared" si="18"/>
        <v>315750037</v>
      </c>
      <c r="J69" s="77">
        <v>88726376</v>
      </c>
      <c r="K69" s="78">
        <v>13361168</v>
      </c>
      <c r="L69" s="78">
        <f t="shared" si="19"/>
        <v>102087544</v>
      </c>
      <c r="M69" s="95">
        <f t="shared" si="20"/>
        <v>0.32331759948455685</v>
      </c>
      <c r="N69" s="77">
        <v>68428292</v>
      </c>
      <c r="O69" s="78">
        <v>16561113</v>
      </c>
      <c r="P69" s="78">
        <f t="shared" si="21"/>
        <v>84989405</v>
      </c>
      <c r="Q69" s="95">
        <f t="shared" si="22"/>
        <v>0.26916673013723191</v>
      </c>
      <c r="R69" s="77">
        <v>0</v>
      </c>
      <c r="S69" s="78">
        <v>0</v>
      </c>
      <c r="T69" s="78">
        <f t="shared" si="23"/>
        <v>0</v>
      </c>
      <c r="U69" s="95">
        <f t="shared" si="24"/>
        <v>0</v>
      </c>
      <c r="V69" s="77">
        <v>0</v>
      </c>
      <c r="W69" s="78">
        <v>0</v>
      </c>
      <c r="X69" s="78">
        <f t="shared" si="25"/>
        <v>0</v>
      </c>
      <c r="Y69" s="95">
        <f t="shared" si="26"/>
        <v>0</v>
      </c>
      <c r="Z69" s="77">
        <f t="shared" si="27"/>
        <v>157154668</v>
      </c>
      <c r="AA69" s="78">
        <f t="shared" si="28"/>
        <v>29922281</v>
      </c>
      <c r="AB69" s="78">
        <f t="shared" si="29"/>
        <v>187076949</v>
      </c>
      <c r="AC69" s="95">
        <f t="shared" si="30"/>
        <v>0.59248432962178876</v>
      </c>
      <c r="AD69" s="77">
        <v>73651043</v>
      </c>
      <c r="AE69" s="78">
        <v>21083024</v>
      </c>
      <c r="AF69" s="78">
        <f t="shared" si="31"/>
        <v>94734067</v>
      </c>
      <c r="AG69" s="78">
        <v>314411218</v>
      </c>
      <c r="AH69" s="78">
        <v>318332536</v>
      </c>
      <c r="AI69" s="79">
        <v>201164636</v>
      </c>
      <c r="AJ69" s="114">
        <f t="shared" si="32"/>
        <v>0.63981379951907447</v>
      </c>
      <c r="AK69" s="115">
        <f t="shared" si="33"/>
        <v>-0.10286333426390315</v>
      </c>
    </row>
    <row r="70" spans="1:37" ht="13" x14ac:dyDescent="0.3">
      <c r="A70" s="55" t="s">
        <v>101</v>
      </c>
      <c r="B70" s="56" t="s">
        <v>349</v>
      </c>
      <c r="C70" s="57" t="s">
        <v>350</v>
      </c>
      <c r="D70" s="77">
        <v>308738816</v>
      </c>
      <c r="E70" s="78">
        <v>99915220</v>
      </c>
      <c r="F70" s="79">
        <f t="shared" si="17"/>
        <v>408654036</v>
      </c>
      <c r="G70" s="77">
        <v>308738816</v>
      </c>
      <c r="H70" s="78">
        <v>99915220</v>
      </c>
      <c r="I70" s="79">
        <f t="shared" si="18"/>
        <v>408654036</v>
      </c>
      <c r="J70" s="77">
        <v>122201254</v>
      </c>
      <c r="K70" s="78">
        <v>24439414</v>
      </c>
      <c r="L70" s="78">
        <f t="shared" si="19"/>
        <v>146640668</v>
      </c>
      <c r="M70" s="95">
        <f t="shared" si="20"/>
        <v>0.35883817381409638</v>
      </c>
      <c r="N70" s="77">
        <v>98902434</v>
      </c>
      <c r="O70" s="78">
        <v>22264612</v>
      </c>
      <c r="P70" s="78">
        <f t="shared" si="21"/>
        <v>121167046</v>
      </c>
      <c r="Q70" s="95">
        <f t="shared" si="22"/>
        <v>0.29650275129058068</v>
      </c>
      <c r="R70" s="77">
        <v>0</v>
      </c>
      <c r="S70" s="78">
        <v>0</v>
      </c>
      <c r="T70" s="78">
        <f t="shared" si="23"/>
        <v>0</v>
      </c>
      <c r="U70" s="95">
        <f t="shared" si="24"/>
        <v>0</v>
      </c>
      <c r="V70" s="77">
        <v>0</v>
      </c>
      <c r="W70" s="78">
        <v>0</v>
      </c>
      <c r="X70" s="78">
        <f t="shared" si="25"/>
        <v>0</v>
      </c>
      <c r="Y70" s="95">
        <f t="shared" si="26"/>
        <v>0</v>
      </c>
      <c r="Z70" s="77">
        <f t="shared" si="27"/>
        <v>221103688</v>
      </c>
      <c r="AA70" s="78">
        <f t="shared" si="28"/>
        <v>46704026</v>
      </c>
      <c r="AB70" s="78">
        <f t="shared" si="29"/>
        <v>267807714</v>
      </c>
      <c r="AC70" s="95">
        <f t="shared" si="30"/>
        <v>0.65534092510467701</v>
      </c>
      <c r="AD70" s="77">
        <v>97940787</v>
      </c>
      <c r="AE70" s="78">
        <v>26831563</v>
      </c>
      <c r="AF70" s="78">
        <f t="shared" si="31"/>
        <v>124772350</v>
      </c>
      <c r="AG70" s="78">
        <v>390259575</v>
      </c>
      <c r="AH70" s="78">
        <v>427309512</v>
      </c>
      <c r="AI70" s="79">
        <v>272055320</v>
      </c>
      <c r="AJ70" s="114">
        <f t="shared" si="32"/>
        <v>0.69711376075782383</v>
      </c>
      <c r="AK70" s="115">
        <f t="shared" si="33"/>
        <v>-2.8895055675396075E-2</v>
      </c>
    </row>
    <row r="71" spans="1:37" ht="13" x14ac:dyDescent="0.3">
      <c r="A71" s="55" t="s">
        <v>101</v>
      </c>
      <c r="B71" s="56" t="s">
        <v>351</v>
      </c>
      <c r="C71" s="57" t="s">
        <v>352</v>
      </c>
      <c r="D71" s="77">
        <v>262516529</v>
      </c>
      <c r="E71" s="78">
        <v>62832633</v>
      </c>
      <c r="F71" s="79">
        <f t="shared" si="17"/>
        <v>325349162</v>
      </c>
      <c r="G71" s="77">
        <v>262516529</v>
      </c>
      <c r="H71" s="78">
        <v>62832633</v>
      </c>
      <c r="I71" s="79">
        <f t="shared" si="18"/>
        <v>325349162</v>
      </c>
      <c r="J71" s="77">
        <v>91146804</v>
      </c>
      <c r="K71" s="78">
        <v>5653600</v>
      </c>
      <c r="L71" s="78">
        <f t="shared" si="19"/>
        <v>96800404</v>
      </c>
      <c r="M71" s="95">
        <f t="shared" si="20"/>
        <v>0.29752774958738021</v>
      </c>
      <c r="N71" s="77">
        <v>22792833</v>
      </c>
      <c r="O71" s="78">
        <v>17206812</v>
      </c>
      <c r="P71" s="78">
        <f t="shared" si="21"/>
        <v>39999645</v>
      </c>
      <c r="Q71" s="95">
        <f t="shared" si="22"/>
        <v>0.12294374681684289</v>
      </c>
      <c r="R71" s="77">
        <v>0</v>
      </c>
      <c r="S71" s="78">
        <v>0</v>
      </c>
      <c r="T71" s="78">
        <f t="shared" si="23"/>
        <v>0</v>
      </c>
      <c r="U71" s="95">
        <f t="shared" si="24"/>
        <v>0</v>
      </c>
      <c r="V71" s="77">
        <v>0</v>
      </c>
      <c r="W71" s="78">
        <v>0</v>
      </c>
      <c r="X71" s="78">
        <f t="shared" si="25"/>
        <v>0</v>
      </c>
      <c r="Y71" s="95">
        <f t="shared" si="26"/>
        <v>0</v>
      </c>
      <c r="Z71" s="77">
        <f t="shared" si="27"/>
        <v>113939637</v>
      </c>
      <c r="AA71" s="78">
        <f t="shared" si="28"/>
        <v>22860412</v>
      </c>
      <c r="AB71" s="78">
        <f t="shared" si="29"/>
        <v>136800049</v>
      </c>
      <c r="AC71" s="95">
        <f t="shared" si="30"/>
        <v>0.4204714964042231</v>
      </c>
      <c r="AD71" s="77">
        <v>81335694</v>
      </c>
      <c r="AE71" s="78">
        <v>19264482</v>
      </c>
      <c r="AF71" s="78">
        <f t="shared" si="31"/>
        <v>100600176</v>
      </c>
      <c r="AG71" s="78">
        <v>350473901</v>
      </c>
      <c r="AH71" s="78">
        <v>348348967</v>
      </c>
      <c r="AI71" s="79">
        <v>205261260</v>
      </c>
      <c r="AJ71" s="114">
        <f t="shared" si="32"/>
        <v>0.58566774705429492</v>
      </c>
      <c r="AK71" s="115">
        <f t="shared" si="33"/>
        <v>-0.60238991033176714</v>
      </c>
    </row>
    <row r="72" spans="1:37" ht="13" x14ac:dyDescent="0.3">
      <c r="A72" s="55" t="s">
        <v>116</v>
      </c>
      <c r="B72" s="56" t="s">
        <v>353</v>
      </c>
      <c r="C72" s="57" t="s">
        <v>354</v>
      </c>
      <c r="D72" s="77">
        <v>723814646</v>
      </c>
      <c r="E72" s="78">
        <v>297243372</v>
      </c>
      <c r="F72" s="79">
        <f t="shared" si="17"/>
        <v>1021058018</v>
      </c>
      <c r="G72" s="77">
        <v>723814646</v>
      </c>
      <c r="H72" s="78">
        <v>297243372</v>
      </c>
      <c r="I72" s="79">
        <f t="shared" si="18"/>
        <v>1021058018</v>
      </c>
      <c r="J72" s="77">
        <v>259702337</v>
      </c>
      <c r="K72" s="78">
        <v>55085722</v>
      </c>
      <c r="L72" s="78">
        <f t="shared" si="19"/>
        <v>314788059</v>
      </c>
      <c r="M72" s="95">
        <f t="shared" si="20"/>
        <v>0.3082959571842861</v>
      </c>
      <c r="N72" s="77">
        <v>217816164</v>
      </c>
      <c r="O72" s="78">
        <v>98264147</v>
      </c>
      <c r="P72" s="78">
        <f t="shared" si="21"/>
        <v>316080311</v>
      </c>
      <c r="Q72" s="95">
        <f t="shared" si="22"/>
        <v>0.30956155813665037</v>
      </c>
      <c r="R72" s="77">
        <v>0</v>
      </c>
      <c r="S72" s="78">
        <v>0</v>
      </c>
      <c r="T72" s="78">
        <f t="shared" si="23"/>
        <v>0</v>
      </c>
      <c r="U72" s="95">
        <f t="shared" si="24"/>
        <v>0</v>
      </c>
      <c r="V72" s="77">
        <v>0</v>
      </c>
      <c r="W72" s="78">
        <v>0</v>
      </c>
      <c r="X72" s="78">
        <f t="shared" si="25"/>
        <v>0</v>
      </c>
      <c r="Y72" s="95">
        <f t="shared" si="26"/>
        <v>0</v>
      </c>
      <c r="Z72" s="77">
        <f t="shared" si="27"/>
        <v>477518501</v>
      </c>
      <c r="AA72" s="78">
        <f t="shared" si="28"/>
        <v>153349869</v>
      </c>
      <c r="AB72" s="78">
        <f t="shared" si="29"/>
        <v>630868370</v>
      </c>
      <c r="AC72" s="95">
        <f t="shared" si="30"/>
        <v>0.61785751532093647</v>
      </c>
      <c r="AD72" s="77">
        <v>206157578</v>
      </c>
      <c r="AE72" s="78">
        <v>86906029</v>
      </c>
      <c r="AF72" s="78">
        <f t="shared" si="31"/>
        <v>293063607</v>
      </c>
      <c r="AG72" s="78">
        <v>961286378</v>
      </c>
      <c r="AH72" s="78">
        <v>1035335714</v>
      </c>
      <c r="AI72" s="79">
        <v>586439701</v>
      </c>
      <c r="AJ72" s="114">
        <f t="shared" si="32"/>
        <v>0.61005722583951982</v>
      </c>
      <c r="AK72" s="115">
        <f t="shared" si="33"/>
        <v>7.8538253983886808E-2</v>
      </c>
    </row>
    <row r="73" spans="1:37" ht="14" x14ac:dyDescent="0.3">
      <c r="A73" s="58" t="s">
        <v>0</v>
      </c>
      <c r="B73" s="59" t="s">
        <v>355</v>
      </c>
      <c r="C73" s="60" t="s">
        <v>0</v>
      </c>
      <c r="D73" s="80">
        <f>SUM(D68:D72)</f>
        <v>2087527256</v>
      </c>
      <c r="E73" s="81">
        <f>SUM(E68:E72)</f>
        <v>612411017</v>
      </c>
      <c r="F73" s="82">
        <f t="shared" si="17"/>
        <v>2699938273</v>
      </c>
      <c r="G73" s="80">
        <f>SUM(G68:G72)</f>
        <v>2087527256</v>
      </c>
      <c r="H73" s="81">
        <f>SUM(H68:H72)</f>
        <v>612411017</v>
      </c>
      <c r="I73" s="82">
        <f t="shared" si="18"/>
        <v>2699938273</v>
      </c>
      <c r="J73" s="80">
        <f>SUM(J68:J72)</f>
        <v>725804247</v>
      </c>
      <c r="K73" s="81">
        <f>SUM(K68:K72)</f>
        <v>107062765</v>
      </c>
      <c r="L73" s="81">
        <f t="shared" si="19"/>
        <v>832867012</v>
      </c>
      <c r="M73" s="96">
        <f t="shared" si="20"/>
        <v>0.30847631604354092</v>
      </c>
      <c r="N73" s="80">
        <f>SUM(N68:N72)</f>
        <v>542546311</v>
      </c>
      <c r="O73" s="81">
        <f>SUM(O68:O72)</f>
        <v>175461848</v>
      </c>
      <c r="P73" s="81">
        <f t="shared" si="21"/>
        <v>718008159</v>
      </c>
      <c r="Q73" s="96">
        <f t="shared" si="22"/>
        <v>0.26593502754497972</v>
      </c>
      <c r="R73" s="80">
        <f>SUM(R68:R72)</f>
        <v>0</v>
      </c>
      <c r="S73" s="81">
        <f>SUM(S68:S72)</f>
        <v>0</v>
      </c>
      <c r="T73" s="81">
        <f t="shared" si="23"/>
        <v>0</v>
      </c>
      <c r="U73" s="96">
        <f t="shared" si="24"/>
        <v>0</v>
      </c>
      <c r="V73" s="80">
        <f>SUM(V68:V72)</f>
        <v>0</v>
      </c>
      <c r="W73" s="81">
        <f>SUM(W68:W72)</f>
        <v>0</v>
      </c>
      <c r="X73" s="81">
        <f t="shared" si="25"/>
        <v>0</v>
      </c>
      <c r="Y73" s="96">
        <f t="shared" si="26"/>
        <v>0</v>
      </c>
      <c r="Z73" s="80">
        <f t="shared" si="27"/>
        <v>1268350558</v>
      </c>
      <c r="AA73" s="81">
        <f t="shared" si="28"/>
        <v>282524613</v>
      </c>
      <c r="AB73" s="81">
        <f t="shared" si="29"/>
        <v>1550875171</v>
      </c>
      <c r="AC73" s="96">
        <f t="shared" si="30"/>
        <v>0.57441134358852064</v>
      </c>
      <c r="AD73" s="80">
        <f>SUM(AD68:AD72)</f>
        <v>581658368</v>
      </c>
      <c r="AE73" s="81">
        <f>SUM(AE68:AE72)</f>
        <v>179913119</v>
      </c>
      <c r="AF73" s="81">
        <f t="shared" si="31"/>
        <v>761571487</v>
      </c>
      <c r="AG73" s="81">
        <f>SUM(AG68:AG72)</f>
        <v>2625339320</v>
      </c>
      <c r="AH73" s="81">
        <f>SUM(AH68:AH72)</f>
        <v>2772467484</v>
      </c>
      <c r="AI73" s="82">
        <f>SUM(AI68:AI72)</f>
        <v>1621560332</v>
      </c>
      <c r="AJ73" s="116">
        <f t="shared" si="32"/>
        <v>0.61765742799296508</v>
      </c>
      <c r="AK73" s="117">
        <f t="shared" si="33"/>
        <v>-5.7201889439960074E-2</v>
      </c>
    </row>
    <row r="74" spans="1:37" ht="14" x14ac:dyDescent="0.3">
      <c r="A74" s="61" t="s">
        <v>0</v>
      </c>
      <c r="B74" s="62" t="s">
        <v>356</v>
      </c>
      <c r="C74" s="63" t="s">
        <v>0</v>
      </c>
      <c r="D74" s="83">
        <f>SUM(D9,D11:D15,D17:D24,D26:D29,D31:D35,D37:D40,D42:D47,D49:D53,D55:D60,D62:D66,D68:D72)</f>
        <v>107159565769</v>
      </c>
      <c r="E74" s="84">
        <f>SUM(E9,E11:E15,E17:E24,E26:E29,E31:E35,E37:E40,E42:E47,E49:E53,E55:E60,E62:E66,E68:E72)</f>
        <v>14446750543</v>
      </c>
      <c r="F74" s="85">
        <f t="shared" si="17"/>
        <v>121606316312</v>
      </c>
      <c r="G74" s="83">
        <f>SUM(G9,G11:G15,G17:G24,G26:G29,G31:G35,G37:G40,G42:G47,G49:G53,G55:G60,G62:G66,G68:G72)</f>
        <v>107107307145</v>
      </c>
      <c r="H74" s="84">
        <f>SUM(H9,H11:H15,H17:H24,H26:H29,H31:H35,H37:H40,H42:H47,H49:H53,H55:H60,H62:H66,H68:H72)</f>
        <v>14565774823</v>
      </c>
      <c r="I74" s="85">
        <f t="shared" si="18"/>
        <v>121673081968</v>
      </c>
      <c r="J74" s="83">
        <f>SUM(J9,J11:J15,J17:J24,J26:J29,J31:J35,J37:J40,J42:J47,J49:J53,J55:J60,J62:J66,J68:J72)</f>
        <v>30944447945</v>
      </c>
      <c r="K74" s="84">
        <f>SUM(K9,K11:K15,K17:K24,K26:K29,K31:K35,K37:K40,K42:K47,K49:K53,K55:K60,K62:K66,K68:K72)</f>
        <v>-1707275399</v>
      </c>
      <c r="L74" s="84">
        <f t="shared" si="19"/>
        <v>29237172546</v>
      </c>
      <c r="M74" s="97">
        <f t="shared" si="20"/>
        <v>0.24042478575691303</v>
      </c>
      <c r="N74" s="83">
        <f>SUM(N9,N11:N15,N17:N24,N26:N29,N31:N35,N37:N40,N42:N47,N49:N53,N55:N60,N62:N66,N68:N72)</f>
        <v>28413592523</v>
      </c>
      <c r="O74" s="84">
        <f>SUM(O9,O11:O15,O17:O24,O26:O29,O31:O35,O37:O40,O42:O47,O49:O53,O55:O60,O62:O66,O68:O72)</f>
        <v>6409404541</v>
      </c>
      <c r="P74" s="84">
        <f t="shared" si="21"/>
        <v>34822997064</v>
      </c>
      <c r="Q74" s="97">
        <f t="shared" si="22"/>
        <v>0.2863584566993721</v>
      </c>
      <c r="R74" s="83">
        <f>SUM(R9,R11:R15,R17:R24,R26:R29,R31:R35,R37:R40,R42:R47,R49:R53,R55:R60,R62:R66,R68:R72)</f>
        <v>0</v>
      </c>
      <c r="S74" s="84">
        <f>SUM(S9,S11:S15,S17:S24,S26:S29,S31:S35,S37:S40,S42:S47,S49:S53,S55:S60,S62:S66,S68:S72)</f>
        <v>0</v>
      </c>
      <c r="T74" s="84">
        <f t="shared" si="23"/>
        <v>0</v>
      </c>
      <c r="U74" s="97">
        <f t="shared" si="24"/>
        <v>0</v>
      </c>
      <c r="V74" s="83">
        <f>SUM(V9,V11:V15,V17:V24,V26:V29,V31:V35,V37:V40,V42:V47,V49:V53,V55:V60,V62:V66,V68:V72)</f>
        <v>0</v>
      </c>
      <c r="W74" s="84">
        <f>SUM(W9,W11:W15,W17:W24,W26:W29,W31:W35,W37:W40,W42:W47,W49:W53,W55:W60,W62:W66,W68:W72)</f>
        <v>0</v>
      </c>
      <c r="X74" s="84">
        <f t="shared" si="25"/>
        <v>0</v>
      </c>
      <c r="Y74" s="97">
        <f t="shared" si="26"/>
        <v>0</v>
      </c>
      <c r="Z74" s="83">
        <f t="shared" si="27"/>
        <v>59358040468</v>
      </c>
      <c r="AA74" s="84">
        <f t="shared" si="28"/>
        <v>4702129142</v>
      </c>
      <c r="AB74" s="84">
        <f t="shared" si="29"/>
        <v>64060169610</v>
      </c>
      <c r="AC74" s="97">
        <f t="shared" si="30"/>
        <v>0.52678324245628516</v>
      </c>
      <c r="AD74" s="83">
        <f>SUM(AD9,AD11:AD15,AD17:AD24,AD26:AD29,AD31:AD35,AD37:AD40,AD42:AD47,AD49:AD53,AD55:AD60,AD62:AD66,AD68:AD72)</f>
        <v>26801856656</v>
      </c>
      <c r="AE74" s="84">
        <f>SUM(AE9,AE11:AE15,AE17:AE24,AE26:AE29,AE31:AE35,AE37:AE40,AE42:AE47,AE49:AE53,AE55:AE60,AE62:AE66,AE68:AE72)</f>
        <v>2704338815</v>
      </c>
      <c r="AF74" s="84">
        <f t="shared" si="31"/>
        <v>29506195471</v>
      </c>
      <c r="AG74" s="84">
        <f>SUM(AG9,AG11:AG15,AG17:AG24,AG26:AG29,AG31:AG35,AG37:AG40,AG42:AG47,AG49:AG53,AG55:AG60,AG62:AG66,AG68:AG72)</f>
        <v>115072305830</v>
      </c>
      <c r="AH74" s="84">
        <f>SUM(AH9,AH11:AH15,AH17:AH24,AH26:AH29,AH31:AH35,AH37:AH40,AH42:AH47,AH49:AH53,AH55:AH60,AH62:AH66,AH68:AH72)</f>
        <v>116502723090</v>
      </c>
      <c r="AI74" s="85">
        <f>SUM(AI9,AI11:AI15,AI17:AI24,AI26:AI29,AI31:AI35,AI37:AI40,AI42:AI47,AI49:AI53,AI55:AI60,AI62:AI66,AI68:AI72)</f>
        <v>60436615522</v>
      </c>
      <c r="AJ74" s="118">
        <f t="shared" si="32"/>
        <v>0.52520556606630397</v>
      </c>
      <c r="AK74" s="119">
        <f t="shared" si="33"/>
        <v>0.18019271912658441</v>
      </c>
    </row>
    <row r="75" spans="1:37" x14ac:dyDescent="0.25">
      <c r="D75" s="76"/>
      <c r="E75" s="76"/>
      <c r="F75" s="76"/>
      <c r="G75" s="76"/>
      <c r="H75" s="76"/>
      <c r="I75" s="76"/>
      <c r="J75" s="76"/>
      <c r="K75" s="76"/>
      <c r="L75" s="76"/>
      <c r="M75" s="94"/>
      <c r="N75" s="76"/>
      <c r="O75" s="76"/>
      <c r="P75" s="76"/>
      <c r="Q75" s="94"/>
      <c r="R75" s="76"/>
      <c r="S75" s="76"/>
      <c r="T75" s="76"/>
      <c r="U75" s="94"/>
      <c r="V75" s="76"/>
      <c r="W75" s="76"/>
      <c r="X75" s="76"/>
      <c r="Y75" s="94"/>
      <c r="Z75" s="76"/>
      <c r="AA75" s="76"/>
      <c r="AB75" s="76"/>
      <c r="AC75" s="94"/>
      <c r="AD75" s="76"/>
      <c r="AE75" s="76"/>
      <c r="AF75" s="76"/>
      <c r="AG75" s="76"/>
      <c r="AH75" s="76"/>
      <c r="AI75" s="76"/>
      <c r="AJ75" s="94"/>
      <c r="AK75" s="94"/>
    </row>
    <row r="76" spans="1:37" x14ac:dyDescent="0.25">
      <c r="D76" s="76"/>
      <c r="E76" s="76"/>
      <c r="F76" s="76"/>
      <c r="G76" s="76"/>
      <c r="H76" s="76"/>
      <c r="I76" s="76"/>
      <c r="J76" s="76"/>
      <c r="K76" s="76"/>
      <c r="L76" s="76"/>
      <c r="M76" s="94"/>
      <c r="N76" s="76"/>
      <c r="O76" s="76"/>
      <c r="P76" s="76"/>
      <c r="Q76" s="94"/>
      <c r="R76" s="76"/>
      <c r="S76" s="76"/>
      <c r="T76" s="76"/>
      <c r="U76" s="94"/>
      <c r="V76" s="76"/>
      <c r="W76" s="76"/>
      <c r="X76" s="76"/>
      <c r="Y76" s="94"/>
      <c r="Z76" s="76"/>
      <c r="AA76" s="76"/>
      <c r="AB76" s="76"/>
      <c r="AC76" s="94"/>
      <c r="AD76" s="76"/>
      <c r="AE76" s="76"/>
      <c r="AF76" s="76"/>
      <c r="AG76" s="76"/>
      <c r="AH76" s="76"/>
      <c r="AI76" s="76"/>
      <c r="AJ76" s="94"/>
      <c r="AK76" s="94"/>
    </row>
    <row r="77" spans="1:37" x14ac:dyDescent="0.25">
      <c r="D77" s="76"/>
      <c r="E77" s="76"/>
      <c r="F77" s="76"/>
      <c r="G77" s="76"/>
      <c r="H77" s="76"/>
      <c r="I77" s="76"/>
      <c r="J77" s="76"/>
      <c r="K77" s="76"/>
      <c r="L77" s="76"/>
      <c r="M77" s="94"/>
      <c r="N77" s="76"/>
      <c r="O77" s="76"/>
      <c r="P77" s="76"/>
      <c r="Q77" s="94"/>
      <c r="R77" s="76"/>
      <c r="S77" s="76"/>
      <c r="T77" s="76"/>
      <c r="U77" s="94"/>
      <c r="V77" s="76"/>
      <c r="W77" s="76"/>
      <c r="X77" s="76"/>
      <c r="Y77" s="94"/>
      <c r="Z77" s="76"/>
      <c r="AA77" s="76"/>
      <c r="AB77" s="76"/>
      <c r="AC77" s="94"/>
      <c r="AD77" s="76"/>
      <c r="AE77" s="76"/>
      <c r="AF77" s="76"/>
      <c r="AG77" s="76"/>
      <c r="AH77" s="76"/>
      <c r="AI77" s="76"/>
      <c r="AJ77" s="94"/>
      <c r="AK77" s="94"/>
    </row>
    <row r="78" spans="1:37" x14ac:dyDescent="0.25">
      <c r="D78" s="76"/>
      <c r="E78" s="76"/>
      <c r="F78" s="76"/>
      <c r="G78" s="76"/>
      <c r="H78" s="76"/>
      <c r="I78" s="76"/>
      <c r="J78" s="76"/>
      <c r="K78" s="76"/>
      <c r="L78" s="76"/>
      <c r="M78" s="94"/>
      <c r="N78" s="76"/>
      <c r="O78" s="76"/>
      <c r="P78" s="76"/>
      <c r="Q78" s="94"/>
      <c r="R78" s="76"/>
      <c r="S78" s="76"/>
      <c r="T78" s="76"/>
      <c r="U78" s="94"/>
      <c r="V78" s="76"/>
      <c r="W78" s="76"/>
      <c r="X78" s="76"/>
      <c r="Y78" s="94"/>
      <c r="Z78" s="76"/>
      <c r="AA78" s="76"/>
      <c r="AB78" s="76"/>
      <c r="AC78" s="94"/>
      <c r="AD78" s="76"/>
      <c r="AE78" s="76"/>
      <c r="AF78" s="76"/>
      <c r="AG78" s="76"/>
      <c r="AH78" s="76"/>
      <c r="AI78" s="76"/>
      <c r="AJ78" s="94"/>
      <c r="AK78" s="94"/>
    </row>
    <row r="79" spans="1:37" x14ac:dyDescent="0.25">
      <c r="D79" s="76"/>
      <c r="E79" s="76"/>
      <c r="F79" s="76"/>
      <c r="G79" s="76"/>
      <c r="H79" s="76"/>
      <c r="I79" s="76"/>
      <c r="J79" s="76"/>
      <c r="K79" s="76"/>
      <c r="L79" s="76"/>
      <c r="M79" s="94"/>
      <c r="N79" s="76"/>
      <c r="O79" s="76"/>
      <c r="P79" s="76"/>
      <c r="Q79" s="94"/>
      <c r="R79" s="76"/>
      <c r="S79" s="76"/>
      <c r="T79" s="76"/>
      <c r="U79" s="94"/>
      <c r="V79" s="76"/>
      <c r="W79" s="76"/>
      <c r="X79" s="76"/>
      <c r="Y79" s="94"/>
      <c r="Z79" s="76"/>
      <c r="AA79" s="76"/>
      <c r="AB79" s="76"/>
      <c r="AC79" s="94"/>
      <c r="AD79" s="76"/>
      <c r="AE79" s="76"/>
      <c r="AF79" s="76"/>
      <c r="AG79" s="76"/>
      <c r="AH79" s="76"/>
      <c r="AI79" s="76"/>
      <c r="AJ79" s="94"/>
      <c r="AK79" s="94"/>
    </row>
    <row r="80" spans="1:37" x14ac:dyDescent="0.25">
      <c r="D80" s="76"/>
      <c r="E80" s="76"/>
      <c r="F80" s="76"/>
      <c r="G80" s="76"/>
      <c r="H80" s="76"/>
      <c r="I80" s="76"/>
      <c r="J80" s="76"/>
      <c r="K80" s="76"/>
      <c r="L80" s="76"/>
      <c r="M80" s="94"/>
      <c r="N80" s="76"/>
      <c r="O80" s="76"/>
      <c r="P80" s="76"/>
      <c r="Q80" s="94"/>
      <c r="R80" s="76"/>
      <c r="S80" s="76"/>
      <c r="T80" s="76"/>
      <c r="U80" s="94"/>
      <c r="V80" s="76"/>
      <c r="W80" s="76"/>
      <c r="X80" s="76"/>
      <c r="Y80" s="94"/>
      <c r="Z80" s="76"/>
      <c r="AA80" s="76"/>
      <c r="AB80" s="76"/>
      <c r="AC80" s="94"/>
      <c r="AD80" s="76"/>
      <c r="AE80" s="76"/>
      <c r="AF80" s="76"/>
      <c r="AG80" s="76"/>
      <c r="AH80" s="76"/>
      <c r="AI80" s="76"/>
      <c r="AJ80" s="94"/>
      <c r="AK80" s="94"/>
    </row>
    <row r="81" spans="4:37" x14ac:dyDescent="0.25">
      <c r="D81" s="76"/>
      <c r="E81" s="76"/>
      <c r="F81" s="76"/>
      <c r="G81" s="76"/>
      <c r="H81" s="76"/>
      <c r="I81" s="76"/>
      <c r="J81" s="76"/>
      <c r="K81" s="76"/>
      <c r="L81" s="76"/>
      <c r="M81" s="94"/>
      <c r="N81" s="76"/>
      <c r="O81" s="76"/>
      <c r="P81" s="76"/>
      <c r="Q81" s="94"/>
      <c r="R81" s="76"/>
      <c r="S81" s="76"/>
      <c r="T81" s="76"/>
      <c r="U81" s="94"/>
      <c r="V81" s="76"/>
      <c r="W81" s="76"/>
      <c r="X81" s="76"/>
      <c r="Y81" s="94"/>
      <c r="Z81" s="76"/>
      <c r="AA81" s="76"/>
      <c r="AB81" s="76"/>
      <c r="AC81" s="94"/>
      <c r="AD81" s="76"/>
      <c r="AE81" s="76"/>
      <c r="AF81" s="76"/>
      <c r="AG81" s="76"/>
      <c r="AH81" s="76"/>
      <c r="AI81" s="76"/>
      <c r="AJ81" s="94"/>
      <c r="AK81" s="94"/>
    </row>
  </sheetData>
  <mergeCells count="10">
    <mergeCell ref="V4:Y4"/>
    <mergeCell ref="Z4:AC4"/>
    <mergeCell ref="AD4:AJ4"/>
    <mergeCell ref="B2:AK2"/>
    <mergeCell ref="B3:AK3"/>
    <mergeCell ref="D4:F4"/>
    <mergeCell ref="G4:I4"/>
    <mergeCell ref="J4:M4"/>
    <mergeCell ref="N4:Q4"/>
    <mergeCell ref="R4:U4"/>
  </mergeCells>
  <printOptions horizontalCentered="1"/>
  <pageMargins left="0.05" right="0.05" top="0.59055118110236204" bottom="0.59055118110236204" header="0.31496062992126" footer="0.31496062992126"/>
  <pageSetup paperSize="9" scale="40" orientation="landscape" r:id="rId1"/>
  <rowBreaks count="1" manualBreakCount="1">
    <brk id="74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K81"/>
  <sheetViews>
    <sheetView showGridLines="0" workbookViewId="0">
      <selection activeCell="AJ9" sqref="AJ9:AK81"/>
    </sheetView>
  </sheetViews>
  <sheetFormatPr defaultRowHeight="12.5" x14ac:dyDescent="0.25"/>
  <cols>
    <col min="1" max="1" width="4.1796875" bestFit="1" customWidth="1"/>
    <col min="2" max="2" width="24" bestFit="1" customWidth="1"/>
    <col min="3" max="3" width="7.1796875" bestFit="1" customWidth="1"/>
    <col min="4" max="6" width="12.54296875" bestFit="1" customWidth="1"/>
    <col min="7" max="9" width="12.54296875" hidden="1" customWidth="1"/>
    <col min="10" max="12" width="12.54296875" bestFit="1" customWidth="1"/>
    <col min="13" max="13" width="14.1796875" bestFit="1" customWidth="1"/>
    <col min="14" max="16" width="12.54296875" bestFit="1" customWidth="1"/>
    <col min="17" max="17" width="14.1796875" bestFit="1" customWidth="1"/>
    <col min="18" max="25" width="12.54296875" hidden="1" customWidth="1"/>
    <col min="26" max="28" width="12.54296875" bestFit="1" customWidth="1"/>
    <col min="29" max="29" width="14.1796875" bestFit="1" customWidth="1"/>
    <col min="30" max="35" width="12.54296875" hidden="1" customWidth="1"/>
    <col min="36" max="36" width="14.1796875" hidden="1" customWidth="1"/>
    <col min="37" max="37" width="12.54296875" bestFit="1" customWidth="1"/>
  </cols>
  <sheetData>
    <row r="1" spans="1:37" ht="14.5" customHeight="1" x14ac:dyDescent="0.3">
      <c r="A1" s="1"/>
    </row>
    <row r="2" spans="1:37" ht="15.65" customHeight="1" x14ac:dyDescent="0.35">
      <c r="A2" s="2" t="s">
        <v>0</v>
      </c>
      <c r="B2" s="128" t="s">
        <v>42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9"/>
      <c r="AA2" s="129"/>
      <c r="AB2" s="129"/>
      <c r="AC2" s="129"/>
      <c r="AD2" s="129"/>
      <c r="AE2" s="129"/>
      <c r="AF2" s="129"/>
      <c r="AG2" s="129"/>
      <c r="AH2" s="129"/>
      <c r="AI2" s="129"/>
      <c r="AJ2" s="129"/>
      <c r="AK2" s="129"/>
    </row>
    <row r="3" spans="1:37" ht="14" x14ac:dyDescent="0.3">
      <c r="A3" s="1" t="s">
        <v>0</v>
      </c>
      <c r="B3" s="130" t="s">
        <v>2</v>
      </c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30"/>
      <c r="W3" s="130"/>
      <c r="X3" s="130"/>
      <c r="Y3" s="130"/>
      <c r="Z3" s="130"/>
      <c r="AA3" s="130"/>
      <c r="AB3" s="130"/>
      <c r="AC3" s="130"/>
      <c r="AD3" s="130"/>
      <c r="AE3" s="130"/>
      <c r="AF3" s="130"/>
      <c r="AG3" s="130"/>
      <c r="AH3" s="130"/>
      <c r="AI3" s="130"/>
      <c r="AJ3" s="130"/>
      <c r="AK3" s="130"/>
    </row>
    <row r="4" spans="1:37" ht="14.5" customHeight="1" x14ac:dyDescent="0.3">
      <c r="A4" s="3" t="s">
        <v>0</v>
      </c>
      <c r="B4" s="4" t="s">
        <v>0</v>
      </c>
      <c r="C4" s="5" t="s">
        <v>0</v>
      </c>
      <c r="D4" s="120" t="s">
        <v>3</v>
      </c>
      <c r="E4" s="120"/>
      <c r="F4" s="120"/>
      <c r="G4" s="120" t="s">
        <v>4</v>
      </c>
      <c r="H4" s="120"/>
      <c r="I4" s="120"/>
      <c r="J4" s="121" t="s">
        <v>5</v>
      </c>
      <c r="K4" s="122"/>
      <c r="L4" s="122"/>
      <c r="M4" s="123"/>
      <c r="N4" s="121" t="s">
        <v>6</v>
      </c>
      <c r="O4" s="124"/>
      <c r="P4" s="124"/>
      <c r="Q4" s="125"/>
      <c r="R4" s="121" t="s">
        <v>7</v>
      </c>
      <c r="S4" s="124"/>
      <c r="T4" s="124"/>
      <c r="U4" s="125"/>
      <c r="V4" s="121" t="s">
        <v>8</v>
      </c>
      <c r="W4" s="126"/>
      <c r="X4" s="126"/>
      <c r="Y4" s="127"/>
      <c r="Z4" s="121" t="s">
        <v>9</v>
      </c>
      <c r="AA4" s="122"/>
      <c r="AB4" s="122"/>
      <c r="AC4" s="123"/>
      <c r="AD4" s="121" t="s">
        <v>10</v>
      </c>
      <c r="AE4" s="122"/>
      <c r="AF4" s="122"/>
      <c r="AG4" s="122"/>
      <c r="AH4" s="122"/>
      <c r="AI4" s="122"/>
      <c r="AJ4" s="123"/>
      <c r="AK4" s="6"/>
    </row>
    <row r="5" spans="1:37" ht="43.15" customHeight="1" x14ac:dyDescent="0.3">
      <c r="A5" s="8" t="s">
        <v>0</v>
      </c>
      <c r="B5" s="9" t="s">
        <v>11</v>
      </c>
      <c r="C5" s="10" t="s">
        <v>12</v>
      </c>
      <c r="D5" s="11" t="s">
        <v>13</v>
      </c>
      <c r="E5" s="12" t="s">
        <v>14</v>
      </c>
      <c r="F5" s="13" t="s">
        <v>15</v>
      </c>
      <c r="G5" s="11" t="s">
        <v>13</v>
      </c>
      <c r="H5" s="12" t="s">
        <v>14</v>
      </c>
      <c r="I5" s="13" t="s">
        <v>15</v>
      </c>
      <c r="J5" s="11" t="s">
        <v>13</v>
      </c>
      <c r="K5" s="12" t="s">
        <v>14</v>
      </c>
      <c r="L5" s="12" t="s">
        <v>15</v>
      </c>
      <c r="M5" s="13" t="s">
        <v>16</v>
      </c>
      <c r="N5" s="11" t="s">
        <v>13</v>
      </c>
      <c r="O5" s="12" t="s">
        <v>14</v>
      </c>
      <c r="P5" s="14" t="s">
        <v>15</v>
      </c>
      <c r="Q5" s="15" t="s">
        <v>17</v>
      </c>
      <c r="R5" s="12" t="s">
        <v>13</v>
      </c>
      <c r="S5" s="12" t="s">
        <v>14</v>
      </c>
      <c r="T5" s="14" t="s">
        <v>15</v>
      </c>
      <c r="U5" s="15" t="s">
        <v>18</v>
      </c>
      <c r="V5" s="12" t="s">
        <v>13</v>
      </c>
      <c r="W5" s="12" t="s">
        <v>14</v>
      </c>
      <c r="X5" s="14" t="s">
        <v>15</v>
      </c>
      <c r="Y5" s="15" t="s">
        <v>19</v>
      </c>
      <c r="Z5" s="11" t="s">
        <v>13</v>
      </c>
      <c r="AA5" s="12" t="s">
        <v>14</v>
      </c>
      <c r="AB5" s="12" t="s">
        <v>15</v>
      </c>
      <c r="AC5" s="13" t="s">
        <v>20</v>
      </c>
      <c r="AD5" s="11" t="s">
        <v>13</v>
      </c>
      <c r="AE5" s="12" t="s">
        <v>14</v>
      </c>
      <c r="AF5" s="12" t="s">
        <v>15</v>
      </c>
      <c r="AG5" s="12" t="s">
        <v>0</v>
      </c>
      <c r="AH5" s="12" t="s">
        <v>0</v>
      </c>
      <c r="AI5" s="12" t="s">
        <v>0</v>
      </c>
      <c r="AJ5" s="16" t="s">
        <v>20</v>
      </c>
      <c r="AK5" s="17" t="s">
        <v>21</v>
      </c>
    </row>
    <row r="6" spans="1:37" ht="14.5" customHeight="1" x14ac:dyDescent="0.25">
      <c r="A6" s="46"/>
      <c r="B6" s="47"/>
      <c r="C6" s="48"/>
      <c r="D6" s="49"/>
      <c r="E6" s="50"/>
      <c r="F6" s="51"/>
      <c r="G6" s="49"/>
      <c r="H6" s="50"/>
      <c r="I6" s="51"/>
      <c r="J6" s="49"/>
      <c r="K6" s="50"/>
      <c r="L6" s="50"/>
      <c r="M6" s="51"/>
      <c r="N6" s="49"/>
      <c r="O6" s="50"/>
      <c r="P6" s="50"/>
      <c r="Q6" s="51"/>
      <c r="R6" s="49"/>
      <c r="S6" s="50"/>
      <c r="T6" s="50"/>
      <c r="U6" s="51"/>
      <c r="V6" s="49"/>
      <c r="W6" s="50"/>
      <c r="X6" s="50"/>
      <c r="Y6" s="51"/>
      <c r="Z6" s="49"/>
      <c r="AA6" s="50"/>
      <c r="AB6" s="50"/>
      <c r="AC6" s="51"/>
      <c r="AD6" s="49"/>
      <c r="AE6" s="50"/>
      <c r="AF6" s="50"/>
      <c r="AG6" s="50"/>
      <c r="AH6" s="50"/>
      <c r="AI6" s="51"/>
      <c r="AJ6" s="49"/>
      <c r="AK6" s="52"/>
    </row>
    <row r="7" spans="1:37" ht="14.5" customHeight="1" x14ac:dyDescent="0.3">
      <c r="A7" s="53" t="s">
        <v>0</v>
      </c>
      <c r="B7" s="54" t="s">
        <v>32</v>
      </c>
      <c r="C7" s="48"/>
      <c r="D7" s="49"/>
      <c r="E7" s="50"/>
      <c r="F7" s="51"/>
      <c r="G7" s="49"/>
      <c r="H7" s="50"/>
      <c r="I7" s="51"/>
      <c r="J7" s="49"/>
      <c r="K7" s="50"/>
      <c r="L7" s="50"/>
      <c r="M7" s="51"/>
      <c r="N7" s="49"/>
      <c r="O7" s="50"/>
      <c r="P7" s="50"/>
      <c r="Q7" s="51"/>
      <c r="R7" s="49"/>
      <c r="S7" s="50"/>
      <c r="T7" s="50"/>
      <c r="U7" s="51"/>
      <c r="V7" s="49"/>
      <c r="W7" s="50"/>
      <c r="X7" s="50"/>
      <c r="Y7" s="51"/>
      <c r="Z7" s="49"/>
      <c r="AA7" s="50"/>
      <c r="AB7" s="50"/>
      <c r="AC7" s="51"/>
      <c r="AD7" s="49"/>
      <c r="AE7" s="50"/>
      <c r="AF7" s="50"/>
      <c r="AG7" s="50"/>
      <c r="AH7" s="50"/>
      <c r="AI7" s="51"/>
      <c r="AJ7" s="49"/>
      <c r="AK7" s="52"/>
    </row>
    <row r="8" spans="1:37" ht="14.5" customHeight="1" x14ac:dyDescent="0.25">
      <c r="A8" s="46"/>
      <c r="B8" s="47"/>
      <c r="C8" s="48"/>
      <c r="D8" s="49"/>
      <c r="E8" s="50"/>
      <c r="F8" s="51"/>
      <c r="G8" s="49"/>
      <c r="H8" s="50"/>
      <c r="I8" s="51"/>
      <c r="J8" s="49"/>
      <c r="K8" s="50"/>
      <c r="L8" s="50"/>
      <c r="M8" s="51"/>
      <c r="N8" s="49"/>
      <c r="O8" s="50"/>
      <c r="P8" s="50"/>
      <c r="Q8" s="51"/>
      <c r="R8" s="49"/>
      <c r="S8" s="50"/>
      <c r="T8" s="50"/>
      <c r="U8" s="51"/>
      <c r="V8" s="49"/>
      <c r="W8" s="50"/>
      <c r="X8" s="50"/>
      <c r="Y8" s="51"/>
      <c r="Z8" s="49"/>
      <c r="AA8" s="50"/>
      <c r="AB8" s="50"/>
      <c r="AC8" s="51"/>
      <c r="AD8" s="49"/>
      <c r="AE8" s="50"/>
      <c r="AF8" s="50"/>
      <c r="AG8" s="50"/>
      <c r="AH8" s="50"/>
      <c r="AI8" s="51"/>
      <c r="AJ8" s="49"/>
      <c r="AK8" s="52"/>
    </row>
    <row r="9" spans="1:37" ht="13" x14ac:dyDescent="0.3">
      <c r="A9" s="55" t="s">
        <v>101</v>
      </c>
      <c r="B9" s="56" t="s">
        <v>357</v>
      </c>
      <c r="C9" s="57" t="s">
        <v>358</v>
      </c>
      <c r="D9" s="77">
        <v>601771158</v>
      </c>
      <c r="E9" s="78">
        <v>136280699</v>
      </c>
      <c r="F9" s="79">
        <f>$D9       +$E9</f>
        <v>738051857</v>
      </c>
      <c r="G9" s="77">
        <v>601771158</v>
      </c>
      <c r="H9" s="78">
        <v>136280699</v>
      </c>
      <c r="I9" s="79">
        <f>$G9       +$H9</f>
        <v>738051857</v>
      </c>
      <c r="J9" s="77">
        <v>222193271</v>
      </c>
      <c r="K9" s="78">
        <v>33050932</v>
      </c>
      <c r="L9" s="78">
        <f>$J9       +$K9</f>
        <v>255244203</v>
      </c>
      <c r="M9" s="95">
        <f>IF(($F9       =0),0,($L9       /$F9       ))</f>
        <v>0.34583505288843142</v>
      </c>
      <c r="N9" s="77">
        <v>188149398</v>
      </c>
      <c r="O9" s="78">
        <v>823855149</v>
      </c>
      <c r="P9" s="78">
        <f>$N9       +$O9</f>
        <v>1012004547</v>
      </c>
      <c r="Q9" s="95">
        <f>IF(($F9       =0),0,($P9       /$F9       ))</f>
        <v>1.3711835251164473</v>
      </c>
      <c r="R9" s="77">
        <v>0</v>
      </c>
      <c r="S9" s="78">
        <v>0</v>
      </c>
      <c r="T9" s="78">
        <f>$R9       +$S9</f>
        <v>0</v>
      </c>
      <c r="U9" s="95">
        <f>IF(($I9       =0),0,($T9       /$I9       ))</f>
        <v>0</v>
      </c>
      <c r="V9" s="77">
        <v>0</v>
      </c>
      <c r="W9" s="78">
        <v>0</v>
      </c>
      <c r="X9" s="78">
        <f>$V9       +$W9</f>
        <v>0</v>
      </c>
      <c r="Y9" s="95">
        <f>IF(($I9       =0),0,($X9       /$I9       ))</f>
        <v>0</v>
      </c>
      <c r="Z9" s="77">
        <f>$J9       +$N9</f>
        <v>410342669</v>
      </c>
      <c r="AA9" s="78">
        <f>$K9       +$O9</f>
        <v>856906081</v>
      </c>
      <c r="AB9" s="78">
        <f>$Z9       +$AA9</f>
        <v>1267248750</v>
      </c>
      <c r="AC9" s="95">
        <f>IF(($F9       =0),0,($AB9       /$F9       ))</f>
        <v>1.7170185780048786</v>
      </c>
      <c r="AD9" s="77">
        <v>187024366</v>
      </c>
      <c r="AE9" s="78">
        <v>55650729</v>
      </c>
      <c r="AF9" s="78">
        <f>$AD9       +$AE9</f>
        <v>242675095</v>
      </c>
      <c r="AG9" s="78">
        <v>757445774</v>
      </c>
      <c r="AH9" s="78">
        <v>744537722</v>
      </c>
      <c r="AI9" s="79">
        <v>475495291</v>
      </c>
      <c r="AJ9" s="114">
        <f>IF(($AG9       =0),0,($AI9       /$AG9       ))</f>
        <v>0.6277614943825669</v>
      </c>
      <c r="AK9" s="115">
        <f>IF(($AF9       =0),0,(($P9       /$AF9       )-1))</f>
        <v>3.1702035678609706</v>
      </c>
    </row>
    <row r="10" spans="1:37" ht="13" x14ac:dyDescent="0.3">
      <c r="A10" s="55" t="s">
        <v>101</v>
      </c>
      <c r="B10" s="56" t="s">
        <v>359</v>
      </c>
      <c r="C10" s="57" t="s">
        <v>360</v>
      </c>
      <c r="D10" s="77">
        <v>526524708</v>
      </c>
      <c r="E10" s="78">
        <v>105895752</v>
      </c>
      <c r="F10" s="79">
        <f t="shared" ref="F10:F41" si="0">$D10      +$E10</f>
        <v>632420460</v>
      </c>
      <c r="G10" s="77">
        <v>526524708</v>
      </c>
      <c r="H10" s="78">
        <v>105895752</v>
      </c>
      <c r="I10" s="79">
        <f t="shared" ref="I10:I41" si="1">$G10      +$H10</f>
        <v>632420460</v>
      </c>
      <c r="J10" s="77">
        <v>198601520</v>
      </c>
      <c r="K10" s="78">
        <v>25591654</v>
      </c>
      <c r="L10" s="78">
        <f t="shared" ref="L10:L41" si="2">$J10      +$K10</f>
        <v>224193174</v>
      </c>
      <c r="M10" s="95">
        <f t="shared" ref="M10:M41" si="3">IF(($F10      =0),0,($L10      /$F10      ))</f>
        <v>0.35450019121772247</v>
      </c>
      <c r="N10" s="77">
        <v>160005735</v>
      </c>
      <c r="O10" s="78">
        <v>42805604</v>
      </c>
      <c r="P10" s="78">
        <f t="shared" ref="P10:P41" si="4">$N10      +$O10</f>
        <v>202811339</v>
      </c>
      <c r="Q10" s="95">
        <f t="shared" ref="Q10:Q41" si="5">IF(($F10      =0),0,($P10      /$F10      ))</f>
        <v>0.32069066677570807</v>
      </c>
      <c r="R10" s="77">
        <v>0</v>
      </c>
      <c r="S10" s="78">
        <v>0</v>
      </c>
      <c r="T10" s="78">
        <f t="shared" ref="T10:T41" si="6">$R10      +$S10</f>
        <v>0</v>
      </c>
      <c r="U10" s="95">
        <f t="shared" ref="U10:U41" si="7">IF(($I10      =0),0,($T10      /$I10      ))</f>
        <v>0</v>
      </c>
      <c r="V10" s="77">
        <v>0</v>
      </c>
      <c r="W10" s="78">
        <v>0</v>
      </c>
      <c r="X10" s="78">
        <f t="shared" ref="X10:X41" si="8">$V10      +$W10</f>
        <v>0</v>
      </c>
      <c r="Y10" s="95">
        <f t="shared" ref="Y10:Y41" si="9">IF(($I10      =0),0,($X10      /$I10      ))</f>
        <v>0</v>
      </c>
      <c r="Z10" s="77">
        <f t="shared" ref="Z10:Z41" si="10">$J10      +$N10</f>
        <v>358607255</v>
      </c>
      <c r="AA10" s="78">
        <f t="shared" ref="AA10:AA41" si="11">$K10      +$O10</f>
        <v>68397258</v>
      </c>
      <c r="AB10" s="78">
        <f t="shared" ref="AB10:AB41" si="12">$Z10      +$AA10</f>
        <v>427004513</v>
      </c>
      <c r="AC10" s="95">
        <f t="shared" ref="AC10:AC41" si="13">IF(($F10      =0),0,($AB10      /$F10      ))</f>
        <v>0.67519085799343048</v>
      </c>
      <c r="AD10" s="77">
        <v>158157607</v>
      </c>
      <c r="AE10" s="78">
        <v>26288090</v>
      </c>
      <c r="AF10" s="78">
        <f t="shared" ref="AF10:AF41" si="14">$AD10      +$AE10</f>
        <v>184445697</v>
      </c>
      <c r="AG10" s="78">
        <v>645576072</v>
      </c>
      <c r="AH10" s="78">
        <v>663679426</v>
      </c>
      <c r="AI10" s="79">
        <v>424300007</v>
      </c>
      <c r="AJ10" s="114">
        <f t="shared" ref="AJ10:AJ41" si="15">IF(($AG10      =0),0,($AI10      /$AG10      ))</f>
        <v>0.65724246204713732</v>
      </c>
      <c r="AK10" s="115">
        <f t="shared" ref="AK10:AK41" si="16">IF(($AF10      =0),0,(($P10      /$AF10      )-1))</f>
        <v>9.9572081640917798E-2</v>
      </c>
    </row>
    <row r="11" spans="1:37" ht="13" x14ac:dyDescent="0.3">
      <c r="A11" s="55" t="s">
        <v>101</v>
      </c>
      <c r="B11" s="56" t="s">
        <v>361</v>
      </c>
      <c r="C11" s="57" t="s">
        <v>362</v>
      </c>
      <c r="D11" s="77">
        <v>2078167956</v>
      </c>
      <c r="E11" s="78">
        <v>272642599</v>
      </c>
      <c r="F11" s="79">
        <f t="shared" si="0"/>
        <v>2350810555</v>
      </c>
      <c r="G11" s="77">
        <v>2078167956</v>
      </c>
      <c r="H11" s="78">
        <v>272642599</v>
      </c>
      <c r="I11" s="79">
        <f t="shared" si="1"/>
        <v>2350810555</v>
      </c>
      <c r="J11" s="77">
        <v>641543554</v>
      </c>
      <c r="K11" s="78">
        <v>27487394</v>
      </c>
      <c r="L11" s="78">
        <f t="shared" si="2"/>
        <v>669030948</v>
      </c>
      <c r="M11" s="95">
        <f t="shared" si="3"/>
        <v>0.28459585846976088</v>
      </c>
      <c r="N11" s="77">
        <v>558899178</v>
      </c>
      <c r="O11" s="78">
        <v>57552646</v>
      </c>
      <c r="P11" s="78">
        <f t="shared" si="4"/>
        <v>616451824</v>
      </c>
      <c r="Q11" s="95">
        <f t="shared" si="5"/>
        <v>0.26222947769604515</v>
      </c>
      <c r="R11" s="77">
        <v>0</v>
      </c>
      <c r="S11" s="78">
        <v>0</v>
      </c>
      <c r="T11" s="78">
        <f t="shared" si="6"/>
        <v>0</v>
      </c>
      <c r="U11" s="95">
        <f t="shared" si="7"/>
        <v>0</v>
      </c>
      <c r="V11" s="77">
        <v>0</v>
      </c>
      <c r="W11" s="78">
        <v>0</v>
      </c>
      <c r="X11" s="78">
        <f t="shared" si="8"/>
        <v>0</v>
      </c>
      <c r="Y11" s="95">
        <f t="shared" si="9"/>
        <v>0</v>
      </c>
      <c r="Z11" s="77">
        <f t="shared" si="10"/>
        <v>1200442732</v>
      </c>
      <c r="AA11" s="78">
        <f t="shared" si="11"/>
        <v>85040040</v>
      </c>
      <c r="AB11" s="78">
        <f t="shared" si="12"/>
        <v>1285482772</v>
      </c>
      <c r="AC11" s="95">
        <f t="shared" si="13"/>
        <v>0.54682533616580598</v>
      </c>
      <c r="AD11" s="77">
        <v>504496970</v>
      </c>
      <c r="AE11" s="78">
        <v>46868720</v>
      </c>
      <c r="AF11" s="78">
        <f t="shared" si="14"/>
        <v>551365690</v>
      </c>
      <c r="AG11" s="78">
        <v>2089621565</v>
      </c>
      <c r="AH11" s="78">
        <v>2277288349</v>
      </c>
      <c r="AI11" s="79">
        <v>1190608956</v>
      </c>
      <c r="AJ11" s="114">
        <f t="shared" si="15"/>
        <v>0.56977252529455014</v>
      </c>
      <c r="AK11" s="115">
        <f t="shared" si="16"/>
        <v>0.11804531036379862</v>
      </c>
    </row>
    <row r="12" spans="1:37" ht="13" x14ac:dyDescent="0.3">
      <c r="A12" s="55" t="s">
        <v>101</v>
      </c>
      <c r="B12" s="56" t="s">
        <v>363</v>
      </c>
      <c r="C12" s="57" t="s">
        <v>364</v>
      </c>
      <c r="D12" s="77">
        <v>750285699</v>
      </c>
      <c r="E12" s="78">
        <v>59318913</v>
      </c>
      <c r="F12" s="79">
        <f t="shared" si="0"/>
        <v>809604612</v>
      </c>
      <c r="G12" s="77">
        <v>750285699</v>
      </c>
      <c r="H12" s="78">
        <v>68014565</v>
      </c>
      <c r="I12" s="79">
        <f t="shared" si="1"/>
        <v>818300264</v>
      </c>
      <c r="J12" s="77">
        <v>203466787</v>
      </c>
      <c r="K12" s="78">
        <v>10172355</v>
      </c>
      <c r="L12" s="78">
        <f t="shared" si="2"/>
        <v>213639142</v>
      </c>
      <c r="M12" s="95">
        <f t="shared" si="3"/>
        <v>0.26388083619266733</v>
      </c>
      <c r="N12" s="77">
        <v>187675982</v>
      </c>
      <c r="O12" s="78">
        <v>16506228</v>
      </c>
      <c r="P12" s="78">
        <f t="shared" si="4"/>
        <v>204182210</v>
      </c>
      <c r="Q12" s="95">
        <f t="shared" si="5"/>
        <v>0.25219990965170047</v>
      </c>
      <c r="R12" s="77">
        <v>0</v>
      </c>
      <c r="S12" s="78">
        <v>0</v>
      </c>
      <c r="T12" s="78">
        <f t="shared" si="6"/>
        <v>0</v>
      </c>
      <c r="U12" s="95">
        <f t="shared" si="7"/>
        <v>0</v>
      </c>
      <c r="V12" s="77">
        <v>0</v>
      </c>
      <c r="W12" s="78">
        <v>0</v>
      </c>
      <c r="X12" s="78">
        <f t="shared" si="8"/>
        <v>0</v>
      </c>
      <c r="Y12" s="95">
        <f t="shared" si="9"/>
        <v>0</v>
      </c>
      <c r="Z12" s="77">
        <f t="shared" si="10"/>
        <v>391142769</v>
      </c>
      <c r="AA12" s="78">
        <f t="shared" si="11"/>
        <v>26678583</v>
      </c>
      <c r="AB12" s="78">
        <f t="shared" si="12"/>
        <v>417821352</v>
      </c>
      <c r="AC12" s="95">
        <f t="shared" si="13"/>
        <v>0.51608074584436781</v>
      </c>
      <c r="AD12" s="77">
        <v>181239014</v>
      </c>
      <c r="AE12" s="78">
        <v>12813243</v>
      </c>
      <c r="AF12" s="78">
        <f t="shared" si="14"/>
        <v>194052257</v>
      </c>
      <c r="AG12" s="78">
        <v>789096371</v>
      </c>
      <c r="AH12" s="78">
        <v>793405511</v>
      </c>
      <c r="AI12" s="79">
        <v>402185034</v>
      </c>
      <c r="AJ12" s="114">
        <f t="shared" si="15"/>
        <v>0.50967796682466304</v>
      </c>
      <c r="AK12" s="115">
        <f t="shared" si="16"/>
        <v>5.2202191082992622E-2</v>
      </c>
    </row>
    <row r="13" spans="1:37" ht="13" x14ac:dyDescent="0.3">
      <c r="A13" s="55" t="s">
        <v>101</v>
      </c>
      <c r="B13" s="56" t="s">
        <v>365</v>
      </c>
      <c r="C13" s="57" t="s">
        <v>366</v>
      </c>
      <c r="D13" s="77">
        <v>462632860</v>
      </c>
      <c r="E13" s="78">
        <v>194005580</v>
      </c>
      <c r="F13" s="79">
        <f t="shared" si="0"/>
        <v>656638440</v>
      </c>
      <c r="G13" s="77">
        <v>463351561</v>
      </c>
      <c r="H13" s="78">
        <v>215377371</v>
      </c>
      <c r="I13" s="79">
        <f t="shared" si="1"/>
        <v>678728932</v>
      </c>
      <c r="J13" s="77">
        <v>145584570</v>
      </c>
      <c r="K13" s="78">
        <v>85093659</v>
      </c>
      <c r="L13" s="78">
        <f t="shared" si="2"/>
        <v>230678229</v>
      </c>
      <c r="M13" s="95">
        <f t="shared" si="3"/>
        <v>0.35130174377241757</v>
      </c>
      <c r="N13" s="77">
        <v>125672236</v>
      </c>
      <c r="O13" s="78">
        <v>61600067</v>
      </c>
      <c r="P13" s="78">
        <f t="shared" si="4"/>
        <v>187272303</v>
      </c>
      <c r="Q13" s="95">
        <f t="shared" si="5"/>
        <v>0.28519850741604469</v>
      </c>
      <c r="R13" s="77">
        <v>0</v>
      </c>
      <c r="S13" s="78">
        <v>0</v>
      </c>
      <c r="T13" s="78">
        <f t="shared" si="6"/>
        <v>0</v>
      </c>
      <c r="U13" s="95">
        <f t="shared" si="7"/>
        <v>0</v>
      </c>
      <c r="V13" s="77">
        <v>0</v>
      </c>
      <c r="W13" s="78">
        <v>0</v>
      </c>
      <c r="X13" s="78">
        <f t="shared" si="8"/>
        <v>0</v>
      </c>
      <c r="Y13" s="95">
        <f t="shared" si="9"/>
        <v>0</v>
      </c>
      <c r="Z13" s="77">
        <f t="shared" si="10"/>
        <v>271256806</v>
      </c>
      <c r="AA13" s="78">
        <f t="shared" si="11"/>
        <v>146693726</v>
      </c>
      <c r="AB13" s="78">
        <f t="shared" si="12"/>
        <v>417950532</v>
      </c>
      <c r="AC13" s="95">
        <f t="shared" si="13"/>
        <v>0.63650025118846221</v>
      </c>
      <c r="AD13" s="77">
        <v>64882719</v>
      </c>
      <c r="AE13" s="78">
        <v>73280665</v>
      </c>
      <c r="AF13" s="78">
        <f t="shared" si="14"/>
        <v>138163384</v>
      </c>
      <c r="AG13" s="78">
        <v>589157263</v>
      </c>
      <c r="AH13" s="78">
        <v>646853314</v>
      </c>
      <c r="AI13" s="79">
        <v>303519217</v>
      </c>
      <c r="AJ13" s="114">
        <f t="shared" si="15"/>
        <v>0.51517521052778736</v>
      </c>
      <c r="AK13" s="115">
        <f t="shared" si="16"/>
        <v>0.35544091045135384</v>
      </c>
    </row>
    <row r="14" spans="1:37" ht="13" x14ac:dyDescent="0.3">
      <c r="A14" s="55" t="s">
        <v>116</v>
      </c>
      <c r="B14" s="56" t="s">
        <v>367</v>
      </c>
      <c r="C14" s="57" t="s">
        <v>368</v>
      </c>
      <c r="D14" s="77">
        <v>2010590952</v>
      </c>
      <c r="E14" s="78">
        <v>644467188</v>
      </c>
      <c r="F14" s="79">
        <f t="shared" si="0"/>
        <v>2655058140</v>
      </c>
      <c r="G14" s="77">
        <v>2010590952</v>
      </c>
      <c r="H14" s="78">
        <v>644467188</v>
      </c>
      <c r="I14" s="79">
        <f t="shared" si="1"/>
        <v>2655058140</v>
      </c>
      <c r="J14" s="77">
        <v>717026808</v>
      </c>
      <c r="K14" s="78">
        <v>61488798</v>
      </c>
      <c r="L14" s="78">
        <f t="shared" si="2"/>
        <v>778515606</v>
      </c>
      <c r="M14" s="95">
        <f t="shared" si="3"/>
        <v>0.29321979593260433</v>
      </c>
      <c r="N14" s="77">
        <v>560158361</v>
      </c>
      <c r="O14" s="78">
        <v>228065776</v>
      </c>
      <c r="P14" s="78">
        <f t="shared" si="4"/>
        <v>788224137</v>
      </c>
      <c r="Q14" s="95">
        <f t="shared" si="5"/>
        <v>0.29687641303402867</v>
      </c>
      <c r="R14" s="77">
        <v>0</v>
      </c>
      <c r="S14" s="78">
        <v>0</v>
      </c>
      <c r="T14" s="78">
        <f t="shared" si="6"/>
        <v>0</v>
      </c>
      <c r="U14" s="95">
        <f t="shared" si="7"/>
        <v>0</v>
      </c>
      <c r="V14" s="77">
        <v>0</v>
      </c>
      <c r="W14" s="78">
        <v>0</v>
      </c>
      <c r="X14" s="78">
        <f t="shared" si="8"/>
        <v>0</v>
      </c>
      <c r="Y14" s="95">
        <f t="shared" si="9"/>
        <v>0</v>
      </c>
      <c r="Z14" s="77">
        <f t="shared" si="10"/>
        <v>1277185169</v>
      </c>
      <c r="AA14" s="78">
        <f t="shared" si="11"/>
        <v>289554574</v>
      </c>
      <c r="AB14" s="78">
        <f t="shared" si="12"/>
        <v>1566739743</v>
      </c>
      <c r="AC14" s="95">
        <f t="shared" si="13"/>
        <v>0.59009620896663306</v>
      </c>
      <c r="AD14" s="77">
        <v>484234389</v>
      </c>
      <c r="AE14" s="78">
        <v>259494437</v>
      </c>
      <c r="AF14" s="78">
        <f t="shared" si="14"/>
        <v>743728826</v>
      </c>
      <c r="AG14" s="78">
        <v>2267376384</v>
      </c>
      <c r="AH14" s="78">
        <v>2305141463</v>
      </c>
      <c r="AI14" s="79">
        <v>1379164234</v>
      </c>
      <c r="AJ14" s="114">
        <f t="shared" si="15"/>
        <v>0.60826435510761678</v>
      </c>
      <c r="AK14" s="115">
        <f t="shared" si="16"/>
        <v>5.9827331474173517E-2</v>
      </c>
    </row>
    <row r="15" spans="1:37" ht="14" x14ac:dyDescent="0.3">
      <c r="A15" s="58" t="s">
        <v>0</v>
      </c>
      <c r="B15" s="59" t="s">
        <v>369</v>
      </c>
      <c r="C15" s="60" t="s">
        <v>0</v>
      </c>
      <c r="D15" s="80">
        <f>SUM(D9:D14)</f>
        <v>6429973333</v>
      </c>
      <c r="E15" s="81">
        <f>SUM(E9:E14)</f>
        <v>1412610731</v>
      </c>
      <c r="F15" s="82">
        <f t="shared" si="0"/>
        <v>7842584064</v>
      </c>
      <c r="G15" s="80">
        <f>SUM(G9:G14)</f>
        <v>6430692034</v>
      </c>
      <c r="H15" s="81">
        <f>SUM(H9:H14)</f>
        <v>1442678174</v>
      </c>
      <c r="I15" s="82">
        <f t="shared" si="1"/>
        <v>7873370208</v>
      </c>
      <c r="J15" s="80">
        <f>SUM(J9:J14)</f>
        <v>2128416510</v>
      </c>
      <c r="K15" s="81">
        <f>SUM(K9:K14)</f>
        <v>242884792</v>
      </c>
      <c r="L15" s="81">
        <f t="shared" si="2"/>
        <v>2371301302</v>
      </c>
      <c r="M15" s="96">
        <f t="shared" si="3"/>
        <v>0.30236224217028679</v>
      </c>
      <c r="N15" s="80">
        <f>SUM(N9:N14)</f>
        <v>1780560890</v>
      </c>
      <c r="O15" s="81">
        <f>SUM(O9:O14)</f>
        <v>1230385470</v>
      </c>
      <c r="P15" s="81">
        <f t="shared" si="4"/>
        <v>3010946360</v>
      </c>
      <c r="Q15" s="96">
        <f t="shared" si="5"/>
        <v>0.38392273967724727</v>
      </c>
      <c r="R15" s="80">
        <f>SUM(R9:R14)</f>
        <v>0</v>
      </c>
      <c r="S15" s="81">
        <f>SUM(S9:S14)</f>
        <v>0</v>
      </c>
      <c r="T15" s="81">
        <f t="shared" si="6"/>
        <v>0</v>
      </c>
      <c r="U15" s="96">
        <f t="shared" si="7"/>
        <v>0</v>
      </c>
      <c r="V15" s="80">
        <f>SUM(V9:V14)</f>
        <v>0</v>
      </c>
      <c r="W15" s="81">
        <f>SUM(W9:W14)</f>
        <v>0</v>
      </c>
      <c r="X15" s="81">
        <f t="shared" si="8"/>
        <v>0</v>
      </c>
      <c r="Y15" s="96">
        <f t="shared" si="9"/>
        <v>0</v>
      </c>
      <c r="Z15" s="80">
        <f t="shared" si="10"/>
        <v>3908977400</v>
      </c>
      <c r="AA15" s="81">
        <f t="shared" si="11"/>
        <v>1473270262</v>
      </c>
      <c r="AB15" s="81">
        <f t="shared" si="12"/>
        <v>5382247662</v>
      </c>
      <c r="AC15" s="96">
        <f t="shared" si="13"/>
        <v>0.68628498184753406</v>
      </c>
      <c r="AD15" s="80">
        <f>SUM(AD9:AD14)</f>
        <v>1580035065</v>
      </c>
      <c r="AE15" s="81">
        <f>SUM(AE9:AE14)</f>
        <v>474395884</v>
      </c>
      <c r="AF15" s="81">
        <f t="shared" si="14"/>
        <v>2054430949</v>
      </c>
      <c r="AG15" s="81">
        <f>SUM(AG9:AG14)</f>
        <v>7138273429</v>
      </c>
      <c r="AH15" s="81">
        <f>SUM(AH9:AH14)</f>
        <v>7430905785</v>
      </c>
      <c r="AI15" s="82">
        <f>SUM(AI9:AI14)</f>
        <v>4175272739</v>
      </c>
      <c r="AJ15" s="116">
        <f t="shared" si="15"/>
        <v>0.58491353413803227</v>
      </c>
      <c r="AK15" s="117">
        <f t="shared" si="16"/>
        <v>0.46558654671045852</v>
      </c>
    </row>
    <row r="16" spans="1:37" ht="13" x14ac:dyDescent="0.3">
      <c r="A16" s="55" t="s">
        <v>101</v>
      </c>
      <c r="B16" s="56" t="s">
        <v>370</v>
      </c>
      <c r="C16" s="57" t="s">
        <v>371</v>
      </c>
      <c r="D16" s="77">
        <v>759146010</v>
      </c>
      <c r="E16" s="78">
        <v>132681500</v>
      </c>
      <c r="F16" s="79">
        <f t="shared" si="0"/>
        <v>891827510</v>
      </c>
      <c r="G16" s="77">
        <v>759146010</v>
      </c>
      <c r="H16" s="78">
        <v>132681500</v>
      </c>
      <c r="I16" s="79">
        <f t="shared" si="1"/>
        <v>891827510</v>
      </c>
      <c r="J16" s="77">
        <v>177937024</v>
      </c>
      <c r="K16" s="78">
        <v>19323308</v>
      </c>
      <c r="L16" s="78">
        <f t="shared" si="2"/>
        <v>197260332</v>
      </c>
      <c r="M16" s="95">
        <f t="shared" si="3"/>
        <v>0.2211866417980311</v>
      </c>
      <c r="N16" s="77">
        <v>162776661</v>
      </c>
      <c r="O16" s="78">
        <v>13000753</v>
      </c>
      <c r="P16" s="78">
        <f t="shared" si="4"/>
        <v>175777414</v>
      </c>
      <c r="Q16" s="95">
        <f t="shared" si="5"/>
        <v>0.1970979948801983</v>
      </c>
      <c r="R16" s="77">
        <v>0</v>
      </c>
      <c r="S16" s="78">
        <v>0</v>
      </c>
      <c r="T16" s="78">
        <f t="shared" si="6"/>
        <v>0</v>
      </c>
      <c r="U16" s="95">
        <f t="shared" si="7"/>
        <v>0</v>
      </c>
      <c r="V16" s="77">
        <v>0</v>
      </c>
      <c r="W16" s="78">
        <v>0</v>
      </c>
      <c r="X16" s="78">
        <f t="shared" si="8"/>
        <v>0</v>
      </c>
      <c r="Y16" s="95">
        <f t="shared" si="9"/>
        <v>0</v>
      </c>
      <c r="Z16" s="77">
        <f t="shared" si="10"/>
        <v>340713685</v>
      </c>
      <c r="AA16" s="78">
        <f t="shared" si="11"/>
        <v>32324061</v>
      </c>
      <c r="AB16" s="78">
        <f t="shared" si="12"/>
        <v>373037746</v>
      </c>
      <c r="AC16" s="95">
        <f t="shared" si="13"/>
        <v>0.4182846366782294</v>
      </c>
      <c r="AD16" s="77">
        <v>152770217</v>
      </c>
      <c r="AE16" s="78">
        <v>4562238</v>
      </c>
      <c r="AF16" s="78">
        <f t="shared" si="14"/>
        <v>157332455</v>
      </c>
      <c r="AG16" s="78">
        <v>686908553</v>
      </c>
      <c r="AH16" s="78">
        <v>806230720</v>
      </c>
      <c r="AI16" s="79">
        <v>348134076</v>
      </c>
      <c r="AJ16" s="114">
        <f t="shared" si="15"/>
        <v>0.50681284208729305</v>
      </c>
      <c r="AK16" s="115">
        <f t="shared" si="16"/>
        <v>0.11723556338074048</v>
      </c>
    </row>
    <row r="17" spans="1:37" ht="13" x14ac:dyDescent="0.3">
      <c r="A17" s="55" t="s">
        <v>101</v>
      </c>
      <c r="B17" s="56" t="s">
        <v>372</v>
      </c>
      <c r="C17" s="57" t="s">
        <v>373</v>
      </c>
      <c r="D17" s="77">
        <v>1006714481</v>
      </c>
      <c r="E17" s="78">
        <v>184337128</v>
      </c>
      <c r="F17" s="79">
        <f t="shared" si="0"/>
        <v>1191051609</v>
      </c>
      <c r="G17" s="77">
        <v>1006714481</v>
      </c>
      <c r="H17" s="78">
        <v>184337128</v>
      </c>
      <c r="I17" s="79">
        <f t="shared" si="1"/>
        <v>1191051609</v>
      </c>
      <c r="J17" s="77">
        <v>335964189</v>
      </c>
      <c r="K17" s="78">
        <v>43608836</v>
      </c>
      <c r="L17" s="78">
        <f t="shared" si="2"/>
        <v>379573025</v>
      </c>
      <c r="M17" s="95">
        <f t="shared" si="3"/>
        <v>0.31868730299494519</v>
      </c>
      <c r="N17" s="77">
        <v>288328113</v>
      </c>
      <c r="O17" s="78">
        <v>45633768</v>
      </c>
      <c r="P17" s="78">
        <f t="shared" si="4"/>
        <v>333961881</v>
      </c>
      <c r="Q17" s="95">
        <f t="shared" si="5"/>
        <v>0.28039245191095663</v>
      </c>
      <c r="R17" s="77">
        <v>0</v>
      </c>
      <c r="S17" s="78">
        <v>0</v>
      </c>
      <c r="T17" s="78">
        <f t="shared" si="6"/>
        <v>0</v>
      </c>
      <c r="U17" s="95">
        <f t="shared" si="7"/>
        <v>0</v>
      </c>
      <c r="V17" s="77">
        <v>0</v>
      </c>
      <c r="W17" s="78">
        <v>0</v>
      </c>
      <c r="X17" s="78">
        <f t="shared" si="8"/>
        <v>0</v>
      </c>
      <c r="Y17" s="95">
        <f t="shared" si="9"/>
        <v>0</v>
      </c>
      <c r="Z17" s="77">
        <f t="shared" si="10"/>
        <v>624292302</v>
      </c>
      <c r="AA17" s="78">
        <f t="shared" si="11"/>
        <v>89242604</v>
      </c>
      <c r="AB17" s="78">
        <f t="shared" si="12"/>
        <v>713534906</v>
      </c>
      <c r="AC17" s="95">
        <f t="shared" si="13"/>
        <v>0.59907975490590182</v>
      </c>
      <c r="AD17" s="77">
        <v>293013638</v>
      </c>
      <c r="AE17" s="78">
        <v>22135370</v>
      </c>
      <c r="AF17" s="78">
        <f t="shared" si="14"/>
        <v>315149008</v>
      </c>
      <c r="AG17" s="78">
        <v>1228255954</v>
      </c>
      <c r="AH17" s="78">
        <v>1173638874</v>
      </c>
      <c r="AI17" s="79">
        <v>695234293</v>
      </c>
      <c r="AJ17" s="114">
        <f t="shared" si="15"/>
        <v>0.56603372508463334</v>
      </c>
      <c r="AK17" s="115">
        <f t="shared" si="16"/>
        <v>5.9695168071098648E-2</v>
      </c>
    </row>
    <row r="18" spans="1:37" ht="13" x14ac:dyDescent="0.3">
      <c r="A18" s="55" t="s">
        <v>101</v>
      </c>
      <c r="B18" s="56" t="s">
        <v>374</v>
      </c>
      <c r="C18" s="57" t="s">
        <v>375</v>
      </c>
      <c r="D18" s="77">
        <v>1554993324</v>
      </c>
      <c r="E18" s="78">
        <v>272154816</v>
      </c>
      <c r="F18" s="79">
        <f t="shared" si="0"/>
        <v>1827148140</v>
      </c>
      <c r="G18" s="77">
        <v>1554993324</v>
      </c>
      <c r="H18" s="78">
        <v>272154816</v>
      </c>
      <c r="I18" s="79">
        <f t="shared" si="1"/>
        <v>1827148140</v>
      </c>
      <c r="J18" s="77">
        <v>427653908</v>
      </c>
      <c r="K18" s="78">
        <v>63586434</v>
      </c>
      <c r="L18" s="78">
        <f t="shared" si="2"/>
        <v>491240342</v>
      </c>
      <c r="M18" s="95">
        <f t="shared" si="3"/>
        <v>0.26885632929577347</v>
      </c>
      <c r="N18" s="77">
        <v>340579841</v>
      </c>
      <c r="O18" s="78">
        <v>58126470</v>
      </c>
      <c r="P18" s="78">
        <f t="shared" si="4"/>
        <v>398706311</v>
      </c>
      <c r="Q18" s="95">
        <f t="shared" si="5"/>
        <v>0.21821236180663489</v>
      </c>
      <c r="R18" s="77">
        <v>0</v>
      </c>
      <c r="S18" s="78">
        <v>0</v>
      </c>
      <c r="T18" s="78">
        <f t="shared" si="6"/>
        <v>0</v>
      </c>
      <c r="U18" s="95">
        <f t="shared" si="7"/>
        <v>0</v>
      </c>
      <c r="V18" s="77">
        <v>0</v>
      </c>
      <c r="W18" s="78">
        <v>0</v>
      </c>
      <c r="X18" s="78">
        <f t="shared" si="8"/>
        <v>0</v>
      </c>
      <c r="Y18" s="95">
        <f t="shared" si="9"/>
        <v>0</v>
      </c>
      <c r="Z18" s="77">
        <f t="shared" si="10"/>
        <v>768233749</v>
      </c>
      <c r="AA18" s="78">
        <f t="shared" si="11"/>
        <v>121712904</v>
      </c>
      <c r="AB18" s="78">
        <f t="shared" si="12"/>
        <v>889946653</v>
      </c>
      <c r="AC18" s="95">
        <f t="shared" si="13"/>
        <v>0.48706869110240836</v>
      </c>
      <c r="AD18" s="77">
        <v>325864697</v>
      </c>
      <c r="AE18" s="78">
        <v>67408264</v>
      </c>
      <c r="AF18" s="78">
        <f t="shared" si="14"/>
        <v>393272961</v>
      </c>
      <c r="AG18" s="78">
        <v>1568264246</v>
      </c>
      <c r="AH18" s="78">
        <v>1710881377</v>
      </c>
      <c r="AI18" s="79">
        <v>859426709</v>
      </c>
      <c r="AJ18" s="114">
        <f t="shared" si="15"/>
        <v>0.54801141529053266</v>
      </c>
      <c r="AK18" s="115">
        <f t="shared" si="16"/>
        <v>1.3815722256074414E-2</v>
      </c>
    </row>
    <row r="19" spans="1:37" ht="13" x14ac:dyDescent="0.3">
      <c r="A19" s="55" t="s">
        <v>101</v>
      </c>
      <c r="B19" s="56" t="s">
        <v>376</v>
      </c>
      <c r="C19" s="57" t="s">
        <v>377</v>
      </c>
      <c r="D19" s="77">
        <v>655348523</v>
      </c>
      <c r="E19" s="78">
        <v>223619000</v>
      </c>
      <c r="F19" s="79">
        <f t="shared" si="0"/>
        <v>878967523</v>
      </c>
      <c r="G19" s="77">
        <v>655348523</v>
      </c>
      <c r="H19" s="78">
        <v>223619000</v>
      </c>
      <c r="I19" s="79">
        <f t="shared" si="1"/>
        <v>878967523</v>
      </c>
      <c r="J19" s="77">
        <v>236793066</v>
      </c>
      <c r="K19" s="78">
        <v>66257218</v>
      </c>
      <c r="L19" s="78">
        <f t="shared" si="2"/>
        <v>303050284</v>
      </c>
      <c r="M19" s="95">
        <f t="shared" si="3"/>
        <v>0.34477984233781522</v>
      </c>
      <c r="N19" s="77">
        <v>52770451</v>
      </c>
      <c r="O19" s="78">
        <v>76768149</v>
      </c>
      <c r="P19" s="78">
        <f t="shared" si="4"/>
        <v>129538600</v>
      </c>
      <c r="Q19" s="95">
        <f t="shared" si="5"/>
        <v>0.14737586612742232</v>
      </c>
      <c r="R19" s="77">
        <v>0</v>
      </c>
      <c r="S19" s="78">
        <v>0</v>
      </c>
      <c r="T19" s="78">
        <f t="shared" si="6"/>
        <v>0</v>
      </c>
      <c r="U19" s="95">
        <f t="shared" si="7"/>
        <v>0</v>
      </c>
      <c r="V19" s="77">
        <v>0</v>
      </c>
      <c r="W19" s="78">
        <v>0</v>
      </c>
      <c r="X19" s="78">
        <f t="shared" si="8"/>
        <v>0</v>
      </c>
      <c r="Y19" s="95">
        <f t="shared" si="9"/>
        <v>0</v>
      </c>
      <c r="Z19" s="77">
        <f t="shared" si="10"/>
        <v>289563517</v>
      </c>
      <c r="AA19" s="78">
        <f t="shared" si="11"/>
        <v>143025367</v>
      </c>
      <c r="AB19" s="78">
        <f t="shared" si="12"/>
        <v>432588884</v>
      </c>
      <c r="AC19" s="95">
        <f t="shared" si="13"/>
        <v>0.4921557084652376</v>
      </c>
      <c r="AD19" s="77">
        <v>189080955</v>
      </c>
      <c r="AE19" s="78">
        <v>45790846</v>
      </c>
      <c r="AF19" s="78">
        <f t="shared" si="14"/>
        <v>234871801</v>
      </c>
      <c r="AG19" s="78">
        <v>825071147</v>
      </c>
      <c r="AH19" s="78">
        <v>865751619</v>
      </c>
      <c r="AI19" s="79">
        <v>542696103</v>
      </c>
      <c r="AJ19" s="114">
        <f t="shared" si="15"/>
        <v>0.65775673403835555</v>
      </c>
      <c r="AK19" s="115">
        <f t="shared" si="16"/>
        <v>-0.44847104059120324</v>
      </c>
    </row>
    <row r="20" spans="1:37" ht="13" x14ac:dyDescent="0.3">
      <c r="A20" s="55" t="s">
        <v>116</v>
      </c>
      <c r="B20" s="56" t="s">
        <v>378</v>
      </c>
      <c r="C20" s="57" t="s">
        <v>379</v>
      </c>
      <c r="D20" s="77">
        <v>2539031847</v>
      </c>
      <c r="E20" s="78">
        <v>786704023</v>
      </c>
      <c r="F20" s="79">
        <f t="shared" si="0"/>
        <v>3325735870</v>
      </c>
      <c r="G20" s="77">
        <v>2539031847</v>
      </c>
      <c r="H20" s="78">
        <v>786704023</v>
      </c>
      <c r="I20" s="79">
        <f t="shared" si="1"/>
        <v>3325735870</v>
      </c>
      <c r="J20" s="77">
        <v>813002038</v>
      </c>
      <c r="K20" s="78">
        <v>211706969</v>
      </c>
      <c r="L20" s="78">
        <f t="shared" si="2"/>
        <v>1024709007</v>
      </c>
      <c r="M20" s="95">
        <f t="shared" si="3"/>
        <v>0.30811496975555069</v>
      </c>
      <c r="N20" s="77">
        <v>690789169</v>
      </c>
      <c r="O20" s="78">
        <v>170420871</v>
      </c>
      <c r="P20" s="78">
        <f t="shared" si="4"/>
        <v>861210040</v>
      </c>
      <c r="Q20" s="95">
        <f t="shared" si="5"/>
        <v>0.2589532282971107</v>
      </c>
      <c r="R20" s="77">
        <v>0</v>
      </c>
      <c r="S20" s="78">
        <v>0</v>
      </c>
      <c r="T20" s="78">
        <f t="shared" si="6"/>
        <v>0</v>
      </c>
      <c r="U20" s="95">
        <f t="shared" si="7"/>
        <v>0</v>
      </c>
      <c r="V20" s="77">
        <v>0</v>
      </c>
      <c r="W20" s="78">
        <v>0</v>
      </c>
      <c r="X20" s="78">
        <f t="shared" si="8"/>
        <v>0</v>
      </c>
      <c r="Y20" s="95">
        <f t="shared" si="9"/>
        <v>0</v>
      </c>
      <c r="Z20" s="77">
        <f t="shared" si="10"/>
        <v>1503791207</v>
      </c>
      <c r="AA20" s="78">
        <f t="shared" si="11"/>
        <v>382127840</v>
      </c>
      <c r="AB20" s="78">
        <f t="shared" si="12"/>
        <v>1885919047</v>
      </c>
      <c r="AC20" s="95">
        <f t="shared" si="13"/>
        <v>0.5670681980526614</v>
      </c>
      <c r="AD20" s="77">
        <v>621683234</v>
      </c>
      <c r="AE20" s="78">
        <v>210483762</v>
      </c>
      <c r="AF20" s="78">
        <f t="shared" si="14"/>
        <v>832166996</v>
      </c>
      <c r="AG20" s="78">
        <v>2868457282</v>
      </c>
      <c r="AH20" s="78">
        <v>3172919078</v>
      </c>
      <c r="AI20" s="79">
        <v>1645697425</v>
      </c>
      <c r="AJ20" s="114">
        <f t="shared" si="15"/>
        <v>0.5737221311702978</v>
      </c>
      <c r="AK20" s="115">
        <f t="shared" si="16"/>
        <v>3.4900499706912225E-2</v>
      </c>
    </row>
    <row r="21" spans="1:37" ht="14" x14ac:dyDescent="0.3">
      <c r="A21" s="58" t="s">
        <v>0</v>
      </c>
      <c r="B21" s="59" t="s">
        <v>380</v>
      </c>
      <c r="C21" s="60" t="s">
        <v>0</v>
      </c>
      <c r="D21" s="80">
        <f>SUM(D16:D20)</f>
        <v>6515234185</v>
      </c>
      <c r="E21" s="81">
        <f>SUM(E16:E20)</f>
        <v>1599496467</v>
      </c>
      <c r="F21" s="82">
        <f t="shared" si="0"/>
        <v>8114730652</v>
      </c>
      <c r="G21" s="80">
        <f>SUM(G16:G20)</f>
        <v>6515234185</v>
      </c>
      <c r="H21" s="81">
        <f>SUM(H16:H20)</f>
        <v>1599496467</v>
      </c>
      <c r="I21" s="82">
        <f t="shared" si="1"/>
        <v>8114730652</v>
      </c>
      <c r="J21" s="80">
        <f>SUM(J16:J20)</f>
        <v>1991350225</v>
      </c>
      <c r="K21" s="81">
        <f>SUM(K16:K20)</f>
        <v>404482765</v>
      </c>
      <c r="L21" s="81">
        <f t="shared" si="2"/>
        <v>2395832990</v>
      </c>
      <c r="M21" s="96">
        <f t="shared" si="3"/>
        <v>0.2952449185000996</v>
      </c>
      <c r="N21" s="80">
        <f>SUM(N16:N20)</f>
        <v>1535244235</v>
      </c>
      <c r="O21" s="81">
        <f>SUM(O16:O20)</f>
        <v>363950011</v>
      </c>
      <c r="P21" s="81">
        <f t="shared" si="4"/>
        <v>1899194246</v>
      </c>
      <c r="Q21" s="96">
        <f t="shared" si="5"/>
        <v>0.23404279543547318</v>
      </c>
      <c r="R21" s="80">
        <f>SUM(R16:R20)</f>
        <v>0</v>
      </c>
      <c r="S21" s="81">
        <f>SUM(S16:S20)</f>
        <v>0</v>
      </c>
      <c r="T21" s="81">
        <f t="shared" si="6"/>
        <v>0</v>
      </c>
      <c r="U21" s="96">
        <f t="shared" si="7"/>
        <v>0</v>
      </c>
      <c r="V21" s="80">
        <f>SUM(V16:V20)</f>
        <v>0</v>
      </c>
      <c r="W21" s="81">
        <f>SUM(W16:W20)</f>
        <v>0</v>
      </c>
      <c r="X21" s="81">
        <f t="shared" si="8"/>
        <v>0</v>
      </c>
      <c r="Y21" s="96">
        <f t="shared" si="9"/>
        <v>0</v>
      </c>
      <c r="Z21" s="80">
        <f t="shared" si="10"/>
        <v>3526594460</v>
      </c>
      <c r="AA21" s="81">
        <f t="shared" si="11"/>
        <v>768432776</v>
      </c>
      <c r="AB21" s="81">
        <f t="shared" si="12"/>
        <v>4295027236</v>
      </c>
      <c r="AC21" s="96">
        <f t="shared" si="13"/>
        <v>0.52928771393557283</v>
      </c>
      <c r="AD21" s="80">
        <f>SUM(AD16:AD20)</f>
        <v>1582412741</v>
      </c>
      <c r="AE21" s="81">
        <f>SUM(AE16:AE20)</f>
        <v>350380480</v>
      </c>
      <c r="AF21" s="81">
        <f t="shared" si="14"/>
        <v>1932793221</v>
      </c>
      <c r="AG21" s="81">
        <f>SUM(AG16:AG20)</f>
        <v>7176957182</v>
      </c>
      <c r="AH21" s="81">
        <f>SUM(AH16:AH20)</f>
        <v>7729421668</v>
      </c>
      <c r="AI21" s="82">
        <f>SUM(AI16:AI20)</f>
        <v>4091188606</v>
      </c>
      <c r="AJ21" s="116">
        <f t="shared" si="15"/>
        <v>0.57004500685343507</v>
      </c>
      <c r="AK21" s="117">
        <f t="shared" si="16"/>
        <v>-1.7383636611999487E-2</v>
      </c>
    </row>
    <row r="22" spans="1:37" ht="13" x14ac:dyDescent="0.3">
      <c r="A22" s="55" t="s">
        <v>101</v>
      </c>
      <c r="B22" s="56" t="s">
        <v>381</v>
      </c>
      <c r="C22" s="57" t="s">
        <v>382</v>
      </c>
      <c r="D22" s="77">
        <v>417211912</v>
      </c>
      <c r="E22" s="78">
        <v>86964800</v>
      </c>
      <c r="F22" s="79">
        <f t="shared" si="0"/>
        <v>504176712</v>
      </c>
      <c r="G22" s="77">
        <v>417211912</v>
      </c>
      <c r="H22" s="78">
        <v>94740068</v>
      </c>
      <c r="I22" s="79">
        <f t="shared" si="1"/>
        <v>511951980</v>
      </c>
      <c r="J22" s="77">
        <v>184279138</v>
      </c>
      <c r="K22" s="78">
        <v>20590214</v>
      </c>
      <c r="L22" s="78">
        <f t="shared" si="2"/>
        <v>204869352</v>
      </c>
      <c r="M22" s="95">
        <f t="shared" si="3"/>
        <v>0.40634433745920417</v>
      </c>
      <c r="N22" s="77">
        <v>99137995</v>
      </c>
      <c r="O22" s="78">
        <v>17858877</v>
      </c>
      <c r="P22" s="78">
        <f t="shared" si="4"/>
        <v>116996872</v>
      </c>
      <c r="Q22" s="95">
        <f t="shared" si="5"/>
        <v>0.23205528778965101</v>
      </c>
      <c r="R22" s="77">
        <v>0</v>
      </c>
      <c r="S22" s="78">
        <v>0</v>
      </c>
      <c r="T22" s="78">
        <f t="shared" si="6"/>
        <v>0</v>
      </c>
      <c r="U22" s="95">
        <f t="shared" si="7"/>
        <v>0</v>
      </c>
      <c r="V22" s="77">
        <v>0</v>
      </c>
      <c r="W22" s="78">
        <v>0</v>
      </c>
      <c r="X22" s="78">
        <f t="shared" si="8"/>
        <v>0</v>
      </c>
      <c r="Y22" s="95">
        <f t="shared" si="9"/>
        <v>0</v>
      </c>
      <c r="Z22" s="77">
        <f t="shared" si="10"/>
        <v>283417133</v>
      </c>
      <c r="AA22" s="78">
        <f t="shared" si="11"/>
        <v>38449091</v>
      </c>
      <c r="AB22" s="78">
        <f t="shared" si="12"/>
        <v>321866224</v>
      </c>
      <c r="AC22" s="95">
        <f t="shared" si="13"/>
        <v>0.63839962524885518</v>
      </c>
      <c r="AD22" s="77">
        <v>102728740</v>
      </c>
      <c r="AE22" s="78">
        <v>24348394</v>
      </c>
      <c r="AF22" s="78">
        <f t="shared" si="14"/>
        <v>127077134</v>
      </c>
      <c r="AG22" s="78">
        <v>441014770</v>
      </c>
      <c r="AH22" s="78">
        <v>552584699</v>
      </c>
      <c r="AI22" s="79">
        <v>252866061</v>
      </c>
      <c r="AJ22" s="114">
        <f t="shared" si="15"/>
        <v>0.57337322511896827</v>
      </c>
      <c r="AK22" s="115">
        <f t="shared" si="16"/>
        <v>-7.9323963979231693E-2</v>
      </c>
    </row>
    <row r="23" spans="1:37" ht="13" x14ac:dyDescent="0.3">
      <c r="A23" s="55" t="s">
        <v>101</v>
      </c>
      <c r="B23" s="56" t="s">
        <v>383</v>
      </c>
      <c r="C23" s="57" t="s">
        <v>384</v>
      </c>
      <c r="D23" s="77">
        <v>297619555</v>
      </c>
      <c r="E23" s="78">
        <v>64396800</v>
      </c>
      <c r="F23" s="79">
        <f t="shared" si="0"/>
        <v>362016355</v>
      </c>
      <c r="G23" s="77">
        <v>297619555</v>
      </c>
      <c r="H23" s="78">
        <v>64396800</v>
      </c>
      <c r="I23" s="79">
        <f t="shared" si="1"/>
        <v>362016355</v>
      </c>
      <c r="J23" s="77">
        <v>113501659</v>
      </c>
      <c r="K23" s="78">
        <v>6734191</v>
      </c>
      <c r="L23" s="78">
        <f t="shared" si="2"/>
        <v>120235850</v>
      </c>
      <c r="M23" s="95">
        <f t="shared" si="3"/>
        <v>0.33212822663771641</v>
      </c>
      <c r="N23" s="77">
        <v>86428136</v>
      </c>
      <c r="O23" s="78">
        <v>11868744</v>
      </c>
      <c r="P23" s="78">
        <f t="shared" si="4"/>
        <v>98296880</v>
      </c>
      <c r="Q23" s="95">
        <f t="shared" si="5"/>
        <v>0.27152607511337434</v>
      </c>
      <c r="R23" s="77">
        <v>0</v>
      </c>
      <c r="S23" s="78">
        <v>0</v>
      </c>
      <c r="T23" s="78">
        <f t="shared" si="6"/>
        <v>0</v>
      </c>
      <c r="U23" s="95">
        <f t="shared" si="7"/>
        <v>0</v>
      </c>
      <c r="V23" s="77">
        <v>0</v>
      </c>
      <c r="W23" s="78">
        <v>0</v>
      </c>
      <c r="X23" s="78">
        <f t="shared" si="8"/>
        <v>0</v>
      </c>
      <c r="Y23" s="95">
        <f t="shared" si="9"/>
        <v>0</v>
      </c>
      <c r="Z23" s="77">
        <f t="shared" si="10"/>
        <v>199929795</v>
      </c>
      <c r="AA23" s="78">
        <f t="shared" si="11"/>
        <v>18602935</v>
      </c>
      <c r="AB23" s="78">
        <f t="shared" si="12"/>
        <v>218532730</v>
      </c>
      <c r="AC23" s="95">
        <f t="shared" si="13"/>
        <v>0.6036543017510908</v>
      </c>
      <c r="AD23" s="77">
        <v>32518442</v>
      </c>
      <c r="AE23" s="78">
        <v>23260940</v>
      </c>
      <c r="AF23" s="78">
        <f t="shared" si="14"/>
        <v>55779382</v>
      </c>
      <c r="AG23" s="78">
        <v>378132064</v>
      </c>
      <c r="AH23" s="78">
        <v>378035468</v>
      </c>
      <c r="AI23" s="79">
        <v>249438043</v>
      </c>
      <c r="AJ23" s="114">
        <f t="shared" si="15"/>
        <v>0.65965853400890118</v>
      </c>
      <c r="AK23" s="115">
        <f t="shared" si="16"/>
        <v>0.76224397753277362</v>
      </c>
    </row>
    <row r="24" spans="1:37" ht="13" x14ac:dyDescent="0.3">
      <c r="A24" s="55" t="s">
        <v>101</v>
      </c>
      <c r="B24" s="56" t="s">
        <v>73</v>
      </c>
      <c r="C24" s="57" t="s">
        <v>74</v>
      </c>
      <c r="D24" s="77">
        <v>5850979267</v>
      </c>
      <c r="E24" s="78">
        <v>716060669</v>
      </c>
      <c r="F24" s="79">
        <f t="shared" si="0"/>
        <v>6567039936</v>
      </c>
      <c r="G24" s="77">
        <v>5850979267</v>
      </c>
      <c r="H24" s="78">
        <v>716060669</v>
      </c>
      <c r="I24" s="79">
        <f t="shared" si="1"/>
        <v>6567039936</v>
      </c>
      <c r="J24" s="77">
        <v>1620326182</v>
      </c>
      <c r="K24" s="78">
        <v>99403706</v>
      </c>
      <c r="L24" s="78">
        <f t="shared" si="2"/>
        <v>1719729888</v>
      </c>
      <c r="M24" s="95">
        <f t="shared" si="3"/>
        <v>0.26187291454900025</v>
      </c>
      <c r="N24" s="77">
        <v>1470331648</v>
      </c>
      <c r="O24" s="78">
        <v>245584294</v>
      </c>
      <c r="P24" s="78">
        <f t="shared" si="4"/>
        <v>1715915942</v>
      </c>
      <c r="Q24" s="95">
        <f t="shared" si="5"/>
        <v>0.26129214360239883</v>
      </c>
      <c r="R24" s="77">
        <v>0</v>
      </c>
      <c r="S24" s="78">
        <v>0</v>
      </c>
      <c r="T24" s="78">
        <f t="shared" si="6"/>
        <v>0</v>
      </c>
      <c r="U24" s="95">
        <f t="shared" si="7"/>
        <v>0</v>
      </c>
      <c r="V24" s="77">
        <v>0</v>
      </c>
      <c r="W24" s="78">
        <v>0</v>
      </c>
      <c r="X24" s="78">
        <f t="shared" si="8"/>
        <v>0</v>
      </c>
      <c r="Y24" s="95">
        <f t="shared" si="9"/>
        <v>0</v>
      </c>
      <c r="Z24" s="77">
        <f t="shared" si="10"/>
        <v>3090657830</v>
      </c>
      <c r="AA24" s="78">
        <f t="shared" si="11"/>
        <v>344988000</v>
      </c>
      <c r="AB24" s="78">
        <f t="shared" si="12"/>
        <v>3435645830</v>
      </c>
      <c r="AC24" s="95">
        <f t="shared" si="13"/>
        <v>0.52316505815139902</v>
      </c>
      <c r="AD24" s="77">
        <v>1347716419</v>
      </c>
      <c r="AE24" s="78">
        <v>229306244</v>
      </c>
      <c r="AF24" s="78">
        <f t="shared" si="14"/>
        <v>1577022663</v>
      </c>
      <c r="AG24" s="78">
        <v>6122652814</v>
      </c>
      <c r="AH24" s="78">
        <v>6156195094</v>
      </c>
      <c r="AI24" s="79">
        <v>3163505029</v>
      </c>
      <c r="AJ24" s="114">
        <f t="shared" si="15"/>
        <v>0.51668861931324273</v>
      </c>
      <c r="AK24" s="115">
        <f t="shared" si="16"/>
        <v>8.8073102726235142E-2</v>
      </c>
    </row>
    <row r="25" spans="1:37" ht="13" x14ac:dyDescent="0.3">
      <c r="A25" s="55" t="s">
        <v>101</v>
      </c>
      <c r="B25" s="56" t="s">
        <v>385</v>
      </c>
      <c r="C25" s="57" t="s">
        <v>386</v>
      </c>
      <c r="D25" s="77">
        <v>828643654</v>
      </c>
      <c r="E25" s="78">
        <v>246865699</v>
      </c>
      <c r="F25" s="79">
        <f t="shared" si="0"/>
        <v>1075509353</v>
      </c>
      <c r="G25" s="77">
        <v>828643654</v>
      </c>
      <c r="H25" s="78">
        <v>246865699</v>
      </c>
      <c r="I25" s="79">
        <f t="shared" si="1"/>
        <v>1075509353</v>
      </c>
      <c r="J25" s="77">
        <v>177714073</v>
      </c>
      <c r="K25" s="78">
        <v>49793894</v>
      </c>
      <c r="L25" s="78">
        <f t="shared" si="2"/>
        <v>227507967</v>
      </c>
      <c r="M25" s="95">
        <f t="shared" si="3"/>
        <v>0.21153508927225481</v>
      </c>
      <c r="N25" s="77">
        <v>134599735</v>
      </c>
      <c r="O25" s="78">
        <v>50002419</v>
      </c>
      <c r="P25" s="78">
        <f t="shared" si="4"/>
        <v>184602154</v>
      </c>
      <c r="Q25" s="95">
        <f t="shared" si="5"/>
        <v>0.17164160728595729</v>
      </c>
      <c r="R25" s="77">
        <v>0</v>
      </c>
      <c r="S25" s="78">
        <v>0</v>
      </c>
      <c r="T25" s="78">
        <f t="shared" si="6"/>
        <v>0</v>
      </c>
      <c r="U25" s="95">
        <f t="shared" si="7"/>
        <v>0</v>
      </c>
      <c r="V25" s="77">
        <v>0</v>
      </c>
      <c r="W25" s="78">
        <v>0</v>
      </c>
      <c r="X25" s="78">
        <f t="shared" si="8"/>
        <v>0</v>
      </c>
      <c r="Y25" s="95">
        <f t="shared" si="9"/>
        <v>0</v>
      </c>
      <c r="Z25" s="77">
        <f t="shared" si="10"/>
        <v>312313808</v>
      </c>
      <c r="AA25" s="78">
        <f t="shared" si="11"/>
        <v>99796313</v>
      </c>
      <c r="AB25" s="78">
        <f t="shared" si="12"/>
        <v>412110121</v>
      </c>
      <c r="AC25" s="95">
        <f t="shared" si="13"/>
        <v>0.38317669655821207</v>
      </c>
      <c r="AD25" s="77">
        <v>117544404</v>
      </c>
      <c r="AE25" s="78">
        <v>32008580</v>
      </c>
      <c r="AF25" s="78">
        <f t="shared" si="14"/>
        <v>149552984</v>
      </c>
      <c r="AG25" s="78">
        <v>1008588192</v>
      </c>
      <c r="AH25" s="78">
        <v>1051786520</v>
      </c>
      <c r="AI25" s="79">
        <v>354116315</v>
      </c>
      <c r="AJ25" s="114">
        <f t="shared" si="15"/>
        <v>0.3511009922670203</v>
      </c>
      <c r="AK25" s="115">
        <f t="shared" si="16"/>
        <v>0.23435954979005968</v>
      </c>
    </row>
    <row r="26" spans="1:37" ht="13" x14ac:dyDescent="0.3">
      <c r="A26" s="55" t="s">
        <v>116</v>
      </c>
      <c r="B26" s="56" t="s">
        <v>387</v>
      </c>
      <c r="C26" s="57" t="s">
        <v>388</v>
      </c>
      <c r="D26" s="77">
        <v>1040348000</v>
      </c>
      <c r="E26" s="78">
        <v>393366000</v>
      </c>
      <c r="F26" s="79">
        <f t="shared" si="0"/>
        <v>1433714000</v>
      </c>
      <c r="G26" s="77">
        <v>1040348000</v>
      </c>
      <c r="H26" s="78">
        <v>393366000</v>
      </c>
      <c r="I26" s="79">
        <f t="shared" si="1"/>
        <v>1433714000</v>
      </c>
      <c r="J26" s="77">
        <v>401564019</v>
      </c>
      <c r="K26" s="78">
        <v>117403078</v>
      </c>
      <c r="L26" s="78">
        <f t="shared" si="2"/>
        <v>518967097</v>
      </c>
      <c r="M26" s="95">
        <f t="shared" si="3"/>
        <v>0.36197393413191192</v>
      </c>
      <c r="N26" s="77">
        <v>321718029</v>
      </c>
      <c r="O26" s="78">
        <v>209847806</v>
      </c>
      <c r="P26" s="78">
        <f t="shared" si="4"/>
        <v>531565835</v>
      </c>
      <c r="Q26" s="95">
        <f t="shared" si="5"/>
        <v>0.37076141754910674</v>
      </c>
      <c r="R26" s="77">
        <v>0</v>
      </c>
      <c r="S26" s="78">
        <v>0</v>
      </c>
      <c r="T26" s="78">
        <f t="shared" si="6"/>
        <v>0</v>
      </c>
      <c r="U26" s="95">
        <f t="shared" si="7"/>
        <v>0</v>
      </c>
      <c r="V26" s="77">
        <v>0</v>
      </c>
      <c r="W26" s="78">
        <v>0</v>
      </c>
      <c r="X26" s="78">
        <f t="shared" si="8"/>
        <v>0</v>
      </c>
      <c r="Y26" s="95">
        <f t="shared" si="9"/>
        <v>0</v>
      </c>
      <c r="Z26" s="77">
        <f t="shared" si="10"/>
        <v>723282048</v>
      </c>
      <c r="AA26" s="78">
        <f t="shared" si="11"/>
        <v>327250884</v>
      </c>
      <c r="AB26" s="78">
        <f t="shared" si="12"/>
        <v>1050532932</v>
      </c>
      <c r="AC26" s="95">
        <f t="shared" si="13"/>
        <v>0.73273535168101867</v>
      </c>
      <c r="AD26" s="77">
        <v>309821412</v>
      </c>
      <c r="AE26" s="78">
        <v>167157796</v>
      </c>
      <c r="AF26" s="78">
        <f t="shared" si="14"/>
        <v>476979208</v>
      </c>
      <c r="AG26" s="78">
        <v>1396762000</v>
      </c>
      <c r="AH26" s="78">
        <v>1454957000</v>
      </c>
      <c r="AI26" s="79">
        <v>942680736</v>
      </c>
      <c r="AJ26" s="114">
        <f t="shared" si="15"/>
        <v>0.67490434018107592</v>
      </c>
      <c r="AK26" s="115">
        <f t="shared" si="16"/>
        <v>0.11444236160499477</v>
      </c>
    </row>
    <row r="27" spans="1:37" ht="14" x14ac:dyDescent="0.3">
      <c r="A27" s="58" t="s">
        <v>0</v>
      </c>
      <c r="B27" s="59" t="s">
        <v>389</v>
      </c>
      <c r="C27" s="60" t="s">
        <v>0</v>
      </c>
      <c r="D27" s="80">
        <f>SUM(D22:D26)</f>
        <v>8434802388</v>
      </c>
      <c r="E27" s="81">
        <f>SUM(E22:E26)</f>
        <v>1507653968</v>
      </c>
      <c r="F27" s="82">
        <f t="shared" si="0"/>
        <v>9942456356</v>
      </c>
      <c r="G27" s="80">
        <f>SUM(G22:G26)</f>
        <v>8434802388</v>
      </c>
      <c r="H27" s="81">
        <f>SUM(H22:H26)</f>
        <v>1515429236</v>
      </c>
      <c r="I27" s="82">
        <f t="shared" si="1"/>
        <v>9950231624</v>
      </c>
      <c r="J27" s="80">
        <f>SUM(J22:J26)</f>
        <v>2497385071</v>
      </c>
      <c r="K27" s="81">
        <f>SUM(K22:K26)</f>
        <v>293925083</v>
      </c>
      <c r="L27" s="81">
        <f t="shared" si="2"/>
        <v>2791310154</v>
      </c>
      <c r="M27" s="96">
        <f t="shared" si="3"/>
        <v>0.28074653325639404</v>
      </c>
      <c r="N27" s="80">
        <f>SUM(N22:N26)</f>
        <v>2112215543</v>
      </c>
      <c r="O27" s="81">
        <f>SUM(O22:O26)</f>
        <v>535162140</v>
      </c>
      <c r="P27" s="81">
        <f t="shared" si="4"/>
        <v>2647377683</v>
      </c>
      <c r="Q27" s="96">
        <f t="shared" si="5"/>
        <v>0.26626998280986974</v>
      </c>
      <c r="R27" s="80">
        <f>SUM(R22:R26)</f>
        <v>0</v>
      </c>
      <c r="S27" s="81">
        <f>SUM(S22:S26)</f>
        <v>0</v>
      </c>
      <c r="T27" s="81">
        <f t="shared" si="6"/>
        <v>0</v>
      </c>
      <c r="U27" s="96">
        <f t="shared" si="7"/>
        <v>0</v>
      </c>
      <c r="V27" s="80">
        <f>SUM(V22:V26)</f>
        <v>0</v>
      </c>
      <c r="W27" s="81">
        <f>SUM(W22:W26)</f>
        <v>0</v>
      </c>
      <c r="X27" s="81">
        <f t="shared" si="8"/>
        <v>0</v>
      </c>
      <c r="Y27" s="96">
        <f t="shared" si="9"/>
        <v>0</v>
      </c>
      <c r="Z27" s="80">
        <f t="shared" si="10"/>
        <v>4609600614</v>
      </c>
      <c r="AA27" s="81">
        <f t="shared" si="11"/>
        <v>829087223</v>
      </c>
      <c r="AB27" s="81">
        <f t="shared" si="12"/>
        <v>5438687837</v>
      </c>
      <c r="AC27" s="96">
        <f t="shared" si="13"/>
        <v>0.54701651606626378</v>
      </c>
      <c r="AD27" s="80">
        <f>SUM(AD22:AD26)</f>
        <v>1910329417</v>
      </c>
      <c r="AE27" s="81">
        <f>SUM(AE22:AE26)</f>
        <v>476081954</v>
      </c>
      <c r="AF27" s="81">
        <f t="shared" si="14"/>
        <v>2386411371</v>
      </c>
      <c r="AG27" s="81">
        <f>SUM(AG22:AG26)</f>
        <v>9347149840</v>
      </c>
      <c r="AH27" s="81">
        <f>SUM(AH22:AH26)</f>
        <v>9593558781</v>
      </c>
      <c r="AI27" s="82">
        <f>SUM(AI22:AI26)</f>
        <v>4962606184</v>
      </c>
      <c r="AJ27" s="116">
        <f t="shared" si="15"/>
        <v>0.53092186056150781</v>
      </c>
      <c r="AK27" s="117">
        <f t="shared" si="16"/>
        <v>0.10935512425531435</v>
      </c>
    </row>
    <row r="28" spans="1:37" ht="13" x14ac:dyDescent="0.3">
      <c r="A28" s="55" t="s">
        <v>101</v>
      </c>
      <c r="B28" s="56" t="s">
        <v>390</v>
      </c>
      <c r="C28" s="57" t="s">
        <v>391</v>
      </c>
      <c r="D28" s="77">
        <v>618056571</v>
      </c>
      <c r="E28" s="78">
        <v>109479950</v>
      </c>
      <c r="F28" s="79">
        <f t="shared" si="0"/>
        <v>727536521</v>
      </c>
      <c r="G28" s="77">
        <v>618056571</v>
      </c>
      <c r="H28" s="78">
        <v>109479950</v>
      </c>
      <c r="I28" s="79">
        <f t="shared" si="1"/>
        <v>727536521</v>
      </c>
      <c r="J28" s="77">
        <v>142719372</v>
      </c>
      <c r="K28" s="78">
        <v>16634767</v>
      </c>
      <c r="L28" s="78">
        <f t="shared" si="2"/>
        <v>159354139</v>
      </c>
      <c r="M28" s="95">
        <f t="shared" si="3"/>
        <v>0.21903249445260495</v>
      </c>
      <c r="N28" s="77">
        <v>155095496</v>
      </c>
      <c r="O28" s="78">
        <v>14254991</v>
      </c>
      <c r="P28" s="78">
        <f t="shared" si="4"/>
        <v>169350487</v>
      </c>
      <c r="Q28" s="95">
        <f t="shared" si="5"/>
        <v>0.23277248923150623</v>
      </c>
      <c r="R28" s="77">
        <v>0</v>
      </c>
      <c r="S28" s="78">
        <v>0</v>
      </c>
      <c r="T28" s="78">
        <f t="shared" si="6"/>
        <v>0</v>
      </c>
      <c r="U28" s="95">
        <f t="shared" si="7"/>
        <v>0</v>
      </c>
      <c r="V28" s="77">
        <v>0</v>
      </c>
      <c r="W28" s="78">
        <v>0</v>
      </c>
      <c r="X28" s="78">
        <f t="shared" si="8"/>
        <v>0</v>
      </c>
      <c r="Y28" s="95">
        <f t="shared" si="9"/>
        <v>0</v>
      </c>
      <c r="Z28" s="77">
        <f t="shared" si="10"/>
        <v>297814868</v>
      </c>
      <c r="AA28" s="78">
        <f t="shared" si="11"/>
        <v>30889758</v>
      </c>
      <c r="AB28" s="78">
        <f t="shared" si="12"/>
        <v>328704626</v>
      </c>
      <c r="AC28" s="95">
        <f t="shared" si="13"/>
        <v>0.45180498368411115</v>
      </c>
      <c r="AD28" s="77">
        <v>135057609</v>
      </c>
      <c r="AE28" s="78">
        <v>6900868</v>
      </c>
      <c r="AF28" s="78">
        <f t="shared" si="14"/>
        <v>141958477</v>
      </c>
      <c r="AG28" s="78">
        <v>658517910</v>
      </c>
      <c r="AH28" s="78">
        <v>658517910</v>
      </c>
      <c r="AI28" s="79">
        <v>246568439</v>
      </c>
      <c r="AJ28" s="114">
        <f t="shared" si="15"/>
        <v>0.37442935910429526</v>
      </c>
      <c r="AK28" s="115">
        <f t="shared" si="16"/>
        <v>0.19295790275349312</v>
      </c>
    </row>
    <row r="29" spans="1:37" ht="13" x14ac:dyDescent="0.3">
      <c r="A29" s="55" t="s">
        <v>101</v>
      </c>
      <c r="B29" s="56" t="s">
        <v>392</v>
      </c>
      <c r="C29" s="57" t="s">
        <v>393</v>
      </c>
      <c r="D29" s="77">
        <v>904209566</v>
      </c>
      <c r="E29" s="78">
        <v>157914047</v>
      </c>
      <c r="F29" s="79">
        <f t="shared" si="0"/>
        <v>1062123613</v>
      </c>
      <c r="G29" s="77">
        <v>904209566</v>
      </c>
      <c r="H29" s="78">
        <v>157914047</v>
      </c>
      <c r="I29" s="79">
        <f t="shared" si="1"/>
        <v>1062123613</v>
      </c>
      <c r="J29" s="77">
        <v>279084519</v>
      </c>
      <c r="K29" s="78">
        <v>38430289</v>
      </c>
      <c r="L29" s="78">
        <f t="shared" si="2"/>
        <v>317514808</v>
      </c>
      <c r="M29" s="95">
        <f t="shared" si="3"/>
        <v>0.29894336602042948</v>
      </c>
      <c r="N29" s="77">
        <v>208333965</v>
      </c>
      <c r="O29" s="78">
        <v>49156915</v>
      </c>
      <c r="P29" s="78">
        <f t="shared" si="4"/>
        <v>257490880</v>
      </c>
      <c r="Q29" s="95">
        <f t="shared" si="5"/>
        <v>0.24243023773166034</v>
      </c>
      <c r="R29" s="77">
        <v>0</v>
      </c>
      <c r="S29" s="78">
        <v>0</v>
      </c>
      <c r="T29" s="78">
        <f t="shared" si="6"/>
        <v>0</v>
      </c>
      <c r="U29" s="95">
        <f t="shared" si="7"/>
        <v>0</v>
      </c>
      <c r="V29" s="77">
        <v>0</v>
      </c>
      <c r="W29" s="78">
        <v>0</v>
      </c>
      <c r="X29" s="78">
        <f t="shared" si="8"/>
        <v>0</v>
      </c>
      <c r="Y29" s="95">
        <f t="shared" si="9"/>
        <v>0</v>
      </c>
      <c r="Z29" s="77">
        <f t="shared" si="10"/>
        <v>487418484</v>
      </c>
      <c r="AA29" s="78">
        <f t="shared" si="11"/>
        <v>87587204</v>
      </c>
      <c r="AB29" s="78">
        <f t="shared" si="12"/>
        <v>575005688</v>
      </c>
      <c r="AC29" s="95">
        <f t="shared" si="13"/>
        <v>0.54137360375208987</v>
      </c>
      <c r="AD29" s="77">
        <v>216061083</v>
      </c>
      <c r="AE29" s="78">
        <v>43934307</v>
      </c>
      <c r="AF29" s="78">
        <f t="shared" si="14"/>
        <v>259995390</v>
      </c>
      <c r="AG29" s="78">
        <v>1062541155</v>
      </c>
      <c r="AH29" s="78">
        <v>1100495159</v>
      </c>
      <c r="AI29" s="79">
        <v>529549501</v>
      </c>
      <c r="AJ29" s="114">
        <f t="shared" si="15"/>
        <v>0.498380226034633</v>
      </c>
      <c r="AK29" s="115">
        <f t="shared" si="16"/>
        <v>-9.6329015679854635E-3</v>
      </c>
    </row>
    <row r="30" spans="1:37" ht="13" x14ac:dyDescent="0.3">
      <c r="A30" s="55" t="s">
        <v>101</v>
      </c>
      <c r="B30" s="56" t="s">
        <v>394</v>
      </c>
      <c r="C30" s="57" t="s">
        <v>395</v>
      </c>
      <c r="D30" s="77">
        <v>656606032</v>
      </c>
      <c r="E30" s="78">
        <v>152010992</v>
      </c>
      <c r="F30" s="79">
        <f t="shared" si="0"/>
        <v>808617024</v>
      </c>
      <c r="G30" s="77">
        <v>656606032</v>
      </c>
      <c r="H30" s="78">
        <v>152010992</v>
      </c>
      <c r="I30" s="79">
        <f t="shared" si="1"/>
        <v>808617024</v>
      </c>
      <c r="J30" s="77">
        <v>187355133</v>
      </c>
      <c r="K30" s="78">
        <v>49629218</v>
      </c>
      <c r="L30" s="78">
        <f t="shared" si="2"/>
        <v>236984351</v>
      </c>
      <c r="M30" s="95">
        <f t="shared" si="3"/>
        <v>0.29307366029434473</v>
      </c>
      <c r="N30" s="77">
        <v>187417133</v>
      </c>
      <c r="O30" s="78">
        <v>37609310</v>
      </c>
      <c r="P30" s="78">
        <f t="shared" si="4"/>
        <v>225026443</v>
      </c>
      <c r="Q30" s="95">
        <f t="shared" si="5"/>
        <v>0.27828556204129584</v>
      </c>
      <c r="R30" s="77">
        <v>0</v>
      </c>
      <c r="S30" s="78">
        <v>0</v>
      </c>
      <c r="T30" s="78">
        <f t="shared" si="6"/>
        <v>0</v>
      </c>
      <c r="U30" s="95">
        <f t="shared" si="7"/>
        <v>0</v>
      </c>
      <c r="V30" s="77">
        <v>0</v>
      </c>
      <c r="W30" s="78">
        <v>0</v>
      </c>
      <c r="X30" s="78">
        <f t="shared" si="8"/>
        <v>0</v>
      </c>
      <c r="Y30" s="95">
        <f t="shared" si="9"/>
        <v>0</v>
      </c>
      <c r="Z30" s="77">
        <f t="shared" si="10"/>
        <v>374772266</v>
      </c>
      <c r="AA30" s="78">
        <f t="shared" si="11"/>
        <v>87238528</v>
      </c>
      <c r="AB30" s="78">
        <f t="shared" si="12"/>
        <v>462010794</v>
      </c>
      <c r="AC30" s="95">
        <f t="shared" si="13"/>
        <v>0.57135922233564052</v>
      </c>
      <c r="AD30" s="77">
        <v>150115282</v>
      </c>
      <c r="AE30" s="78">
        <v>19400245</v>
      </c>
      <c r="AF30" s="78">
        <f t="shared" si="14"/>
        <v>169515527</v>
      </c>
      <c r="AG30" s="78">
        <v>691750950</v>
      </c>
      <c r="AH30" s="78">
        <v>766922735</v>
      </c>
      <c r="AI30" s="79">
        <v>352022271</v>
      </c>
      <c r="AJ30" s="114">
        <f t="shared" si="15"/>
        <v>0.50888585118676022</v>
      </c>
      <c r="AK30" s="115">
        <f t="shared" si="16"/>
        <v>0.32746803188123286</v>
      </c>
    </row>
    <row r="31" spans="1:37" ht="13" x14ac:dyDescent="0.3">
      <c r="A31" s="55" t="s">
        <v>101</v>
      </c>
      <c r="B31" s="56" t="s">
        <v>396</v>
      </c>
      <c r="C31" s="57" t="s">
        <v>397</v>
      </c>
      <c r="D31" s="77">
        <v>1720308375</v>
      </c>
      <c r="E31" s="78">
        <v>440755800</v>
      </c>
      <c r="F31" s="79">
        <f t="shared" si="0"/>
        <v>2161064175</v>
      </c>
      <c r="G31" s="77">
        <v>1720308375</v>
      </c>
      <c r="H31" s="78">
        <v>440755800</v>
      </c>
      <c r="I31" s="79">
        <f t="shared" si="1"/>
        <v>2161064175</v>
      </c>
      <c r="J31" s="77">
        <v>405834233</v>
      </c>
      <c r="K31" s="78">
        <v>128826567</v>
      </c>
      <c r="L31" s="78">
        <f t="shared" si="2"/>
        <v>534660800</v>
      </c>
      <c r="M31" s="95">
        <f t="shared" si="3"/>
        <v>0.24740625761379809</v>
      </c>
      <c r="N31" s="77">
        <v>473727246</v>
      </c>
      <c r="O31" s="78">
        <v>104173468</v>
      </c>
      <c r="P31" s="78">
        <f t="shared" si="4"/>
        <v>577900714</v>
      </c>
      <c r="Q31" s="95">
        <f t="shared" si="5"/>
        <v>0.26741487859794816</v>
      </c>
      <c r="R31" s="77">
        <v>0</v>
      </c>
      <c r="S31" s="78">
        <v>0</v>
      </c>
      <c r="T31" s="78">
        <f t="shared" si="6"/>
        <v>0</v>
      </c>
      <c r="U31" s="95">
        <f t="shared" si="7"/>
        <v>0</v>
      </c>
      <c r="V31" s="77">
        <v>0</v>
      </c>
      <c r="W31" s="78">
        <v>0</v>
      </c>
      <c r="X31" s="78">
        <f t="shared" si="8"/>
        <v>0</v>
      </c>
      <c r="Y31" s="95">
        <f t="shared" si="9"/>
        <v>0</v>
      </c>
      <c r="Z31" s="77">
        <f t="shared" si="10"/>
        <v>879561479</v>
      </c>
      <c r="AA31" s="78">
        <f t="shared" si="11"/>
        <v>233000035</v>
      </c>
      <c r="AB31" s="78">
        <f t="shared" si="12"/>
        <v>1112561514</v>
      </c>
      <c r="AC31" s="95">
        <f t="shared" si="13"/>
        <v>0.51482113621174619</v>
      </c>
      <c r="AD31" s="77">
        <v>384303889</v>
      </c>
      <c r="AE31" s="78">
        <v>92605805</v>
      </c>
      <c r="AF31" s="78">
        <f t="shared" si="14"/>
        <v>476909694</v>
      </c>
      <c r="AG31" s="78">
        <v>1915617490</v>
      </c>
      <c r="AH31" s="78">
        <v>1979122087</v>
      </c>
      <c r="AI31" s="79">
        <v>1019630582</v>
      </c>
      <c r="AJ31" s="114">
        <f t="shared" si="15"/>
        <v>0.53227253735295554</v>
      </c>
      <c r="AK31" s="115">
        <f t="shared" si="16"/>
        <v>0.2117613067433266</v>
      </c>
    </row>
    <row r="32" spans="1:37" ht="13" x14ac:dyDescent="0.3">
      <c r="A32" s="55" t="s">
        <v>101</v>
      </c>
      <c r="B32" s="56" t="s">
        <v>398</v>
      </c>
      <c r="C32" s="57" t="s">
        <v>399</v>
      </c>
      <c r="D32" s="77">
        <v>1000923684</v>
      </c>
      <c r="E32" s="78">
        <v>202997292</v>
      </c>
      <c r="F32" s="79">
        <f t="shared" si="0"/>
        <v>1203920976</v>
      </c>
      <c r="G32" s="77">
        <v>1000923684</v>
      </c>
      <c r="H32" s="78">
        <v>202997292</v>
      </c>
      <c r="I32" s="79">
        <f t="shared" si="1"/>
        <v>1203920976</v>
      </c>
      <c r="J32" s="77">
        <v>258054583</v>
      </c>
      <c r="K32" s="78">
        <v>19408888</v>
      </c>
      <c r="L32" s="78">
        <f t="shared" si="2"/>
        <v>277463471</v>
      </c>
      <c r="M32" s="95">
        <f t="shared" si="3"/>
        <v>0.23046651444006405</v>
      </c>
      <c r="N32" s="77">
        <v>237674425</v>
      </c>
      <c r="O32" s="78">
        <v>29250686</v>
      </c>
      <c r="P32" s="78">
        <f t="shared" si="4"/>
        <v>266925111</v>
      </c>
      <c r="Q32" s="95">
        <f t="shared" si="5"/>
        <v>0.22171314921918928</v>
      </c>
      <c r="R32" s="77">
        <v>0</v>
      </c>
      <c r="S32" s="78">
        <v>0</v>
      </c>
      <c r="T32" s="78">
        <f t="shared" si="6"/>
        <v>0</v>
      </c>
      <c r="U32" s="95">
        <f t="shared" si="7"/>
        <v>0</v>
      </c>
      <c r="V32" s="77">
        <v>0</v>
      </c>
      <c r="W32" s="78">
        <v>0</v>
      </c>
      <c r="X32" s="78">
        <f t="shared" si="8"/>
        <v>0</v>
      </c>
      <c r="Y32" s="95">
        <f t="shared" si="9"/>
        <v>0</v>
      </c>
      <c r="Z32" s="77">
        <f t="shared" si="10"/>
        <v>495729008</v>
      </c>
      <c r="AA32" s="78">
        <f t="shared" si="11"/>
        <v>48659574</v>
      </c>
      <c r="AB32" s="78">
        <f t="shared" si="12"/>
        <v>544388582</v>
      </c>
      <c r="AC32" s="95">
        <f t="shared" si="13"/>
        <v>0.45217966365925333</v>
      </c>
      <c r="AD32" s="77">
        <v>205652098</v>
      </c>
      <c r="AE32" s="78">
        <v>48162452</v>
      </c>
      <c r="AF32" s="78">
        <f t="shared" si="14"/>
        <v>253814550</v>
      </c>
      <c r="AG32" s="78">
        <v>1130811221</v>
      </c>
      <c r="AH32" s="78">
        <v>1164545275</v>
      </c>
      <c r="AI32" s="79">
        <v>503711551</v>
      </c>
      <c r="AJ32" s="114">
        <f t="shared" si="15"/>
        <v>0.44544265359743895</v>
      </c>
      <c r="AK32" s="115">
        <f t="shared" si="16"/>
        <v>5.1654095480341944E-2</v>
      </c>
    </row>
    <row r="33" spans="1:37" ht="13" x14ac:dyDescent="0.3">
      <c r="A33" s="55" t="s">
        <v>116</v>
      </c>
      <c r="B33" s="56" t="s">
        <v>400</v>
      </c>
      <c r="C33" s="57" t="s">
        <v>401</v>
      </c>
      <c r="D33" s="77">
        <v>171661676</v>
      </c>
      <c r="E33" s="78">
        <v>100000</v>
      </c>
      <c r="F33" s="79">
        <f t="shared" si="0"/>
        <v>171761676</v>
      </c>
      <c r="G33" s="77">
        <v>171661676</v>
      </c>
      <c r="H33" s="78">
        <v>100000</v>
      </c>
      <c r="I33" s="79">
        <f t="shared" si="1"/>
        <v>171761676</v>
      </c>
      <c r="J33" s="77">
        <v>66930866</v>
      </c>
      <c r="K33" s="78">
        <v>0</v>
      </c>
      <c r="L33" s="78">
        <f t="shared" si="2"/>
        <v>66930866</v>
      </c>
      <c r="M33" s="95">
        <f t="shared" si="3"/>
        <v>0.38967287440767634</v>
      </c>
      <c r="N33" s="77">
        <v>80342429</v>
      </c>
      <c r="O33" s="78">
        <v>0</v>
      </c>
      <c r="P33" s="78">
        <f t="shared" si="4"/>
        <v>80342429</v>
      </c>
      <c r="Q33" s="95">
        <f t="shared" si="5"/>
        <v>0.46775526922548194</v>
      </c>
      <c r="R33" s="77">
        <v>0</v>
      </c>
      <c r="S33" s="78">
        <v>0</v>
      </c>
      <c r="T33" s="78">
        <f t="shared" si="6"/>
        <v>0</v>
      </c>
      <c r="U33" s="95">
        <f t="shared" si="7"/>
        <v>0</v>
      </c>
      <c r="V33" s="77">
        <v>0</v>
      </c>
      <c r="W33" s="78">
        <v>0</v>
      </c>
      <c r="X33" s="78">
        <f t="shared" si="8"/>
        <v>0</v>
      </c>
      <c r="Y33" s="95">
        <f t="shared" si="9"/>
        <v>0</v>
      </c>
      <c r="Z33" s="77">
        <f t="shared" si="10"/>
        <v>147273295</v>
      </c>
      <c r="AA33" s="78">
        <f t="shared" si="11"/>
        <v>0</v>
      </c>
      <c r="AB33" s="78">
        <f t="shared" si="12"/>
        <v>147273295</v>
      </c>
      <c r="AC33" s="95">
        <f t="shared" si="13"/>
        <v>0.85742814363315834</v>
      </c>
      <c r="AD33" s="77">
        <v>54322523</v>
      </c>
      <c r="AE33" s="78">
        <v>0</v>
      </c>
      <c r="AF33" s="78">
        <f t="shared" si="14"/>
        <v>54322523</v>
      </c>
      <c r="AG33" s="78">
        <v>165076538</v>
      </c>
      <c r="AH33" s="78">
        <v>165156538</v>
      </c>
      <c r="AI33" s="79">
        <v>120998190</v>
      </c>
      <c r="AJ33" s="114">
        <f t="shared" si="15"/>
        <v>0.73298235755343988</v>
      </c>
      <c r="AK33" s="115">
        <f t="shared" si="16"/>
        <v>0.47898927669467772</v>
      </c>
    </row>
    <row r="34" spans="1:37" ht="14" x14ac:dyDescent="0.3">
      <c r="A34" s="58" t="s">
        <v>0</v>
      </c>
      <c r="B34" s="59" t="s">
        <v>402</v>
      </c>
      <c r="C34" s="60" t="s">
        <v>0</v>
      </c>
      <c r="D34" s="80">
        <f>SUM(D28:D33)</f>
        <v>5071765904</v>
      </c>
      <c r="E34" s="81">
        <f>SUM(E28:E33)</f>
        <v>1063258081</v>
      </c>
      <c r="F34" s="82">
        <f t="shared" si="0"/>
        <v>6135023985</v>
      </c>
      <c r="G34" s="80">
        <f>SUM(G28:G33)</f>
        <v>5071765904</v>
      </c>
      <c r="H34" s="81">
        <f>SUM(H28:H33)</f>
        <v>1063258081</v>
      </c>
      <c r="I34" s="82">
        <f t="shared" si="1"/>
        <v>6135023985</v>
      </c>
      <c r="J34" s="80">
        <f>SUM(J28:J33)</f>
        <v>1339978706</v>
      </c>
      <c r="K34" s="81">
        <f>SUM(K28:K33)</f>
        <v>252929729</v>
      </c>
      <c r="L34" s="81">
        <f t="shared" si="2"/>
        <v>1592908435</v>
      </c>
      <c r="M34" s="96">
        <f t="shared" si="3"/>
        <v>0.25964176161244462</v>
      </c>
      <c r="N34" s="80">
        <f>SUM(N28:N33)</f>
        <v>1342590694</v>
      </c>
      <c r="O34" s="81">
        <f>SUM(O28:O33)</f>
        <v>234445370</v>
      </c>
      <c r="P34" s="81">
        <f t="shared" si="4"/>
        <v>1577036064</v>
      </c>
      <c r="Q34" s="96">
        <f t="shared" si="5"/>
        <v>0.25705458819000854</v>
      </c>
      <c r="R34" s="80">
        <f>SUM(R28:R33)</f>
        <v>0</v>
      </c>
      <c r="S34" s="81">
        <f>SUM(S28:S33)</f>
        <v>0</v>
      </c>
      <c r="T34" s="81">
        <f t="shared" si="6"/>
        <v>0</v>
      </c>
      <c r="U34" s="96">
        <f t="shared" si="7"/>
        <v>0</v>
      </c>
      <c r="V34" s="80">
        <f>SUM(V28:V33)</f>
        <v>0</v>
      </c>
      <c r="W34" s="81">
        <f>SUM(W28:W33)</f>
        <v>0</v>
      </c>
      <c r="X34" s="81">
        <f t="shared" si="8"/>
        <v>0</v>
      </c>
      <c r="Y34" s="96">
        <f t="shared" si="9"/>
        <v>0</v>
      </c>
      <c r="Z34" s="80">
        <f t="shared" si="10"/>
        <v>2682569400</v>
      </c>
      <c r="AA34" s="81">
        <f t="shared" si="11"/>
        <v>487375099</v>
      </c>
      <c r="AB34" s="81">
        <f t="shared" si="12"/>
        <v>3169944499</v>
      </c>
      <c r="AC34" s="96">
        <f t="shared" si="13"/>
        <v>0.51669634980245316</v>
      </c>
      <c r="AD34" s="80">
        <f>SUM(AD28:AD33)</f>
        <v>1145512484</v>
      </c>
      <c r="AE34" s="81">
        <f>SUM(AE28:AE33)</f>
        <v>211003677</v>
      </c>
      <c r="AF34" s="81">
        <f t="shared" si="14"/>
        <v>1356516161</v>
      </c>
      <c r="AG34" s="81">
        <f>SUM(AG28:AG33)</f>
        <v>5624315264</v>
      </c>
      <c r="AH34" s="81">
        <f>SUM(AH28:AH33)</f>
        <v>5834759704</v>
      </c>
      <c r="AI34" s="82">
        <f>SUM(AI28:AI33)</f>
        <v>2772480534</v>
      </c>
      <c r="AJ34" s="116">
        <f t="shared" si="15"/>
        <v>0.49294543493072585</v>
      </c>
      <c r="AK34" s="117">
        <f t="shared" si="16"/>
        <v>0.16256341748073</v>
      </c>
    </row>
    <row r="35" spans="1:37" ht="13" x14ac:dyDescent="0.3">
      <c r="A35" s="55" t="s">
        <v>101</v>
      </c>
      <c r="B35" s="56" t="s">
        <v>403</v>
      </c>
      <c r="C35" s="57" t="s">
        <v>404</v>
      </c>
      <c r="D35" s="77">
        <v>414463626</v>
      </c>
      <c r="E35" s="78">
        <v>149431968</v>
      </c>
      <c r="F35" s="79">
        <f t="shared" si="0"/>
        <v>563895594</v>
      </c>
      <c r="G35" s="77">
        <v>414463626</v>
      </c>
      <c r="H35" s="78">
        <v>149431968</v>
      </c>
      <c r="I35" s="79">
        <f t="shared" si="1"/>
        <v>563895594</v>
      </c>
      <c r="J35" s="77">
        <v>129157150</v>
      </c>
      <c r="K35" s="78">
        <v>21553423</v>
      </c>
      <c r="L35" s="78">
        <f t="shared" si="2"/>
        <v>150710573</v>
      </c>
      <c r="M35" s="95">
        <f t="shared" si="3"/>
        <v>0.26726680364876199</v>
      </c>
      <c r="N35" s="77">
        <v>114510335</v>
      </c>
      <c r="O35" s="78">
        <v>14759022</v>
      </c>
      <c r="P35" s="78">
        <f t="shared" si="4"/>
        <v>129269357</v>
      </c>
      <c r="Q35" s="95">
        <f t="shared" si="5"/>
        <v>0.22924342444853363</v>
      </c>
      <c r="R35" s="77">
        <v>0</v>
      </c>
      <c r="S35" s="78">
        <v>0</v>
      </c>
      <c r="T35" s="78">
        <f t="shared" si="6"/>
        <v>0</v>
      </c>
      <c r="U35" s="95">
        <f t="shared" si="7"/>
        <v>0</v>
      </c>
      <c r="V35" s="77">
        <v>0</v>
      </c>
      <c r="W35" s="78">
        <v>0</v>
      </c>
      <c r="X35" s="78">
        <f t="shared" si="8"/>
        <v>0</v>
      </c>
      <c r="Y35" s="95">
        <f t="shared" si="9"/>
        <v>0</v>
      </c>
      <c r="Z35" s="77">
        <f t="shared" si="10"/>
        <v>243667485</v>
      </c>
      <c r="AA35" s="78">
        <f t="shared" si="11"/>
        <v>36312445</v>
      </c>
      <c r="AB35" s="78">
        <f t="shared" si="12"/>
        <v>279979930</v>
      </c>
      <c r="AC35" s="95">
        <f t="shared" si="13"/>
        <v>0.49651022809729561</v>
      </c>
      <c r="AD35" s="77">
        <v>157898432</v>
      </c>
      <c r="AE35" s="78">
        <v>29335523</v>
      </c>
      <c r="AF35" s="78">
        <f t="shared" si="14"/>
        <v>187233955</v>
      </c>
      <c r="AG35" s="78">
        <v>486830653</v>
      </c>
      <c r="AH35" s="78">
        <v>520929647</v>
      </c>
      <c r="AI35" s="79">
        <v>310241399</v>
      </c>
      <c r="AJ35" s="114">
        <f t="shared" si="15"/>
        <v>0.63726759415866119</v>
      </c>
      <c r="AK35" s="115">
        <f t="shared" si="16"/>
        <v>-0.3095837931746942</v>
      </c>
    </row>
    <row r="36" spans="1:37" ht="13" x14ac:dyDescent="0.3">
      <c r="A36" s="55" t="s">
        <v>101</v>
      </c>
      <c r="B36" s="56" t="s">
        <v>405</v>
      </c>
      <c r="C36" s="57" t="s">
        <v>406</v>
      </c>
      <c r="D36" s="77">
        <v>770482947</v>
      </c>
      <c r="E36" s="78">
        <v>98829145</v>
      </c>
      <c r="F36" s="79">
        <f t="shared" si="0"/>
        <v>869312092</v>
      </c>
      <c r="G36" s="77">
        <v>770482947</v>
      </c>
      <c r="H36" s="78">
        <v>98829145</v>
      </c>
      <c r="I36" s="79">
        <f t="shared" si="1"/>
        <v>869312092</v>
      </c>
      <c r="J36" s="77">
        <v>237573915</v>
      </c>
      <c r="K36" s="78">
        <v>27783758</v>
      </c>
      <c r="L36" s="78">
        <f t="shared" si="2"/>
        <v>265357673</v>
      </c>
      <c r="M36" s="95">
        <f t="shared" si="3"/>
        <v>0.30525018050709457</v>
      </c>
      <c r="N36" s="77">
        <v>256816144</v>
      </c>
      <c r="O36" s="78">
        <v>23433373</v>
      </c>
      <c r="P36" s="78">
        <f t="shared" si="4"/>
        <v>280249517</v>
      </c>
      <c r="Q36" s="95">
        <f t="shared" si="5"/>
        <v>0.3223807877274989</v>
      </c>
      <c r="R36" s="77">
        <v>0</v>
      </c>
      <c r="S36" s="78">
        <v>0</v>
      </c>
      <c r="T36" s="78">
        <f t="shared" si="6"/>
        <v>0</v>
      </c>
      <c r="U36" s="95">
        <f t="shared" si="7"/>
        <v>0</v>
      </c>
      <c r="V36" s="77">
        <v>0</v>
      </c>
      <c r="W36" s="78">
        <v>0</v>
      </c>
      <c r="X36" s="78">
        <f t="shared" si="8"/>
        <v>0</v>
      </c>
      <c r="Y36" s="95">
        <f t="shared" si="9"/>
        <v>0</v>
      </c>
      <c r="Z36" s="77">
        <f t="shared" si="10"/>
        <v>494390059</v>
      </c>
      <c r="AA36" s="78">
        <f t="shared" si="11"/>
        <v>51217131</v>
      </c>
      <c r="AB36" s="78">
        <f t="shared" si="12"/>
        <v>545607190</v>
      </c>
      <c r="AC36" s="95">
        <f t="shared" si="13"/>
        <v>0.62763096823459352</v>
      </c>
      <c r="AD36" s="77">
        <v>190255463</v>
      </c>
      <c r="AE36" s="78">
        <v>30144264</v>
      </c>
      <c r="AF36" s="78">
        <f t="shared" si="14"/>
        <v>220399727</v>
      </c>
      <c r="AG36" s="78">
        <v>863206833</v>
      </c>
      <c r="AH36" s="78">
        <v>916925361</v>
      </c>
      <c r="AI36" s="79">
        <v>484660968</v>
      </c>
      <c r="AJ36" s="114">
        <f t="shared" si="15"/>
        <v>0.56146562964012126</v>
      </c>
      <c r="AK36" s="115">
        <f t="shared" si="16"/>
        <v>0.27155110768354085</v>
      </c>
    </row>
    <row r="37" spans="1:37" ht="13" x14ac:dyDescent="0.3">
      <c r="A37" s="55" t="s">
        <v>101</v>
      </c>
      <c r="B37" s="56" t="s">
        <v>407</v>
      </c>
      <c r="C37" s="57" t="s">
        <v>408</v>
      </c>
      <c r="D37" s="77">
        <v>501018350</v>
      </c>
      <c r="E37" s="78">
        <v>161742930</v>
      </c>
      <c r="F37" s="79">
        <f t="shared" si="0"/>
        <v>662761280</v>
      </c>
      <c r="G37" s="77">
        <v>501018350</v>
      </c>
      <c r="H37" s="78">
        <v>161742930</v>
      </c>
      <c r="I37" s="79">
        <f t="shared" si="1"/>
        <v>662761280</v>
      </c>
      <c r="J37" s="77">
        <v>171771840</v>
      </c>
      <c r="K37" s="78">
        <v>30361921</v>
      </c>
      <c r="L37" s="78">
        <f t="shared" si="2"/>
        <v>202133761</v>
      </c>
      <c r="M37" s="95">
        <f t="shared" si="3"/>
        <v>0.30498728139338493</v>
      </c>
      <c r="N37" s="77">
        <v>158578062</v>
      </c>
      <c r="O37" s="78">
        <v>6230782</v>
      </c>
      <c r="P37" s="78">
        <f t="shared" si="4"/>
        <v>164808844</v>
      </c>
      <c r="Q37" s="95">
        <f t="shared" si="5"/>
        <v>0.24866999472268506</v>
      </c>
      <c r="R37" s="77">
        <v>0</v>
      </c>
      <c r="S37" s="78">
        <v>0</v>
      </c>
      <c r="T37" s="78">
        <f t="shared" si="6"/>
        <v>0</v>
      </c>
      <c r="U37" s="95">
        <f t="shared" si="7"/>
        <v>0</v>
      </c>
      <c r="V37" s="77">
        <v>0</v>
      </c>
      <c r="W37" s="78">
        <v>0</v>
      </c>
      <c r="X37" s="78">
        <f t="shared" si="8"/>
        <v>0</v>
      </c>
      <c r="Y37" s="95">
        <f t="shared" si="9"/>
        <v>0</v>
      </c>
      <c r="Z37" s="77">
        <f t="shared" si="10"/>
        <v>330349902</v>
      </c>
      <c r="AA37" s="78">
        <f t="shared" si="11"/>
        <v>36592703</v>
      </c>
      <c r="AB37" s="78">
        <f t="shared" si="12"/>
        <v>366942605</v>
      </c>
      <c r="AC37" s="95">
        <f t="shared" si="13"/>
        <v>0.55365727611607007</v>
      </c>
      <c r="AD37" s="77">
        <v>142973526</v>
      </c>
      <c r="AE37" s="78">
        <v>40071531</v>
      </c>
      <c r="AF37" s="78">
        <f t="shared" si="14"/>
        <v>183045057</v>
      </c>
      <c r="AG37" s="78">
        <v>633661000</v>
      </c>
      <c r="AH37" s="78">
        <v>620436921</v>
      </c>
      <c r="AI37" s="79">
        <v>374281068</v>
      </c>
      <c r="AJ37" s="114">
        <f t="shared" si="15"/>
        <v>0.59066451620030269</v>
      </c>
      <c r="AK37" s="115">
        <f t="shared" si="16"/>
        <v>-9.9626907707210055E-2</v>
      </c>
    </row>
    <row r="38" spans="1:37" ht="13" x14ac:dyDescent="0.3">
      <c r="A38" s="55" t="s">
        <v>101</v>
      </c>
      <c r="B38" s="56" t="s">
        <v>409</v>
      </c>
      <c r="C38" s="57" t="s">
        <v>410</v>
      </c>
      <c r="D38" s="77">
        <v>1121281704</v>
      </c>
      <c r="E38" s="78">
        <v>289401068</v>
      </c>
      <c r="F38" s="79">
        <f t="shared" si="0"/>
        <v>1410682772</v>
      </c>
      <c r="G38" s="77">
        <v>1121281704</v>
      </c>
      <c r="H38" s="78">
        <v>289401068</v>
      </c>
      <c r="I38" s="79">
        <f t="shared" si="1"/>
        <v>1410682772</v>
      </c>
      <c r="J38" s="77">
        <v>360465152</v>
      </c>
      <c r="K38" s="78">
        <v>53040121</v>
      </c>
      <c r="L38" s="78">
        <f t="shared" si="2"/>
        <v>413505273</v>
      </c>
      <c r="M38" s="95">
        <f t="shared" si="3"/>
        <v>0.29312420992690763</v>
      </c>
      <c r="N38" s="77">
        <v>295658510</v>
      </c>
      <c r="O38" s="78">
        <v>71908426</v>
      </c>
      <c r="P38" s="78">
        <f t="shared" si="4"/>
        <v>367566936</v>
      </c>
      <c r="Q38" s="95">
        <f t="shared" si="5"/>
        <v>0.26055959801570472</v>
      </c>
      <c r="R38" s="77">
        <v>0</v>
      </c>
      <c r="S38" s="78">
        <v>0</v>
      </c>
      <c r="T38" s="78">
        <f t="shared" si="6"/>
        <v>0</v>
      </c>
      <c r="U38" s="95">
        <f t="shared" si="7"/>
        <v>0</v>
      </c>
      <c r="V38" s="77">
        <v>0</v>
      </c>
      <c r="W38" s="78">
        <v>0</v>
      </c>
      <c r="X38" s="78">
        <f t="shared" si="8"/>
        <v>0</v>
      </c>
      <c r="Y38" s="95">
        <f t="shared" si="9"/>
        <v>0</v>
      </c>
      <c r="Z38" s="77">
        <f t="shared" si="10"/>
        <v>656123662</v>
      </c>
      <c r="AA38" s="78">
        <f t="shared" si="11"/>
        <v>124948547</v>
      </c>
      <c r="AB38" s="78">
        <f t="shared" si="12"/>
        <v>781072209</v>
      </c>
      <c r="AC38" s="95">
        <f t="shared" si="13"/>
        <v>0.55368380794261229</v>
      </c>
      <c r="AD38" s="77">
        <v>291421789</v>
      </c>
      <c r="AE38" s="78">
        <v>130662998</v>
      </c>
      <c r="AF38" s="78">
        <f t="shared" si="14"/>
        <v>422084787</v>
      </c>
      <c r="AG38" s="78">
        <v>1415861161</v>
      </c>
      <c r="AH38" s="78">
        <v>1346776051</v>
      </c>
      <c r="AI38" s="79">
        <v>853168573</v>
      </c>
      <c r="AJ38" s="114">
        <f t="shared" si="15"/>
        <v>0.60257926165403164</v>
      </c>
      <c r="AK38" s="115">
        <f t="shared" si="16"/>
        <v>-0.12916326927461619</v>
      </c>
    </row>
    <row r="39" spans="1:37" ht="13" x14ac:dyDescent="0.3">
      <c r="A39" s="55" t="s">
        <v>116</v>
      </c>
      <c r="B39" s="56" t="s">
        <v>411</v>
      </c>
      <c r="C39" s="57" t="s">
        <v>412</v>
      </c>
      <c r="D39" s="77">
        <v>1460870248</v>
      </c>
      <c r="E39" s="78">
        <v>453099537</v>
      </c>
      <c r="F39" s="79">
        <f t="shared" si="0"/>
        <v>1913969785</v>
      </c>
      <c r="G39" s="77">
        <v>1460870248</v>
      </c>
      <c r="H39" s="78">
        <v>453099537</v>
      </c>
      <c r="I39" s="79">
        <f t="shared" si="1"/>
        <v>1913969785</v>
      </c>
      <c r="J39" s="77">
        <v>560095766</v>
      </c>
      <c r="K39" s="78">
        <v>99282023</v>
      </c>
      <c r="L39" s="78">
        <f t="shared" si="2"/>
        <v>659377789</v>
      </c>
      <c r="M39" s="95">
        <f t="shared" si="3"/>
        <v>0.34450794059949069</v>
      </c>
      <c r="N39" s="77">
        <v>446857634</v>
      </c>
      <c r="O39" s="78">
        <v>145334202</v>
      </c>
      <c r="P39" s="78">
        <f t="shared" si="4"/>
        <v>592191836</v>
      </c>
      <c r="Q39" s="95">
        <f t="shared" si="5"/>
        <v>0.30940500766578194</v>
      </c>
      <c r="R39" s="77">
        <v>0</v>
      </c>
      <c r="S39" s="78">
        <v>0</v>
      </c>
      <c r="T39" s="78">
        <f t="shared" si="6"/>
        <v>0</v>
      </c>
      <c r="U39" s="95">
        <f t="shared" si="7"/>
        <v>0</v>
      </c>
      <c r="V39" s="77">
        <v>0</v>
      </c>
      <c r="W39" s="78">
        <v>0</v>
      </c>
      <c r="X39" s="78">
        <f t="shared" si="8"/>
        <v>0</v>
      </c>
      <c r="Y39" s="95">
        <f t="shared" si="9"/>
        <v>0</v>
      </c>
      <c r="Z39" s="77">
        <f t="shared" si="10"/>
        <v>1006953400</v>
      </c>
      <c r="AA39" s="78">
        <f t="shared" si="11"/>
        <v>244616225</v>
      </c>
      <c r="AB39" s="78">
        <f t="shared" si="12"/>
        <v>1251569625</v>
      </c>
      <c r="AC39" s="95">
        <f t="shared" si="13"/>
        <v>0.65391294826527269</v>
      </c>
      <c r="AD39" s="77">
        <v>444416771</v>
      </c>
      <c r="AE39" s="78">
        <v>132289963</v>
      </c>
      <c r="AF39" s="78">
        <f t="shared" si="14"/>
        <v>576706734</v>
      </c>
      <c r="AG39" s="78">
        <v>2060629583</v>
      </c>
      <c r="AH39" s="78">
        <v>2166287747</v>
      </c>
      <c r="AI39" s="79">
        <v>1205862299</v>
      </c>
      <c r="AJ39" s="114">
        <f t="shared" si="15"/>
        <v>0.58519120027599836</v>
      </c>
      <c r="AK39" s="115">
        <f t="shared" si="16"/>
        <v>2.685091240845483E-2</v>
      </c>
    </row>
    <row r="40" spans="1:37" ht="14" x14ac:dyDescent="0.3">
      <c r="A40" s="58" t="s">
        <v>0</v>
      </c>
      <c r="B40" s="59" t="s">
        <v>413</v>
      </c>
      <c r="C40" s="60" t="s">
        <v>0</v>
      </c>
      <c r="D40" s="80">
        <f>SUM(D35:D39)</f>
        <v>4268116875</v>
      </c>
      <c r="E40" s="81">
        <f>SUM(E35:E39)</f>
        <v>1152504648</v>
      </c>
      <c r="F40" s="82">
        <f t="shared" si="0"/>
        <v>5420621523</v>
      </c>
      <c r="G40" s="80">
        <f>SUM(G35:G39)</f>
        <v>4268116875</v>
      </c>
      <c r="H40" s="81">
        <f>SUM(H35:H39)</f>
        <v>1152504648</v>
      </c>
      <c r="I40" s="82">
        <f t="shared" si="1"/>
        <v>5420621523</v>
      </c>
      <c r="J40" s="80">
        <f>SUM(J35:J39)</f>
        <v>1459063823</v>
      </c>
      <c r="K40" s="81">
        <f>SUM(K35:K39)</f>
        <v>232021246</v>
      </c>
      <c r="L40" s="81">
        <f t="shared" si="2"/>
        <v>1691085069</v>
      </c>
      <c r="M40" s="96">
        <f t="shared" si="3"/>
        <v>0.31197254075471448</v>
      </c>
      <c r="N40" s="80">
        <f>SUM(N35:N39)</f>
        <v>1272420685</v>
      </c>
      <c r="O40" s="81">
        <f>SUM(O35:O39)</f>
        <v>261665805</v>
      </c>
      <c r="P40" s="81">
        <f t="shared" si="4"/>
        <v>1534086490</v>
      </c>
      <c r="Q40" s="96">
        <f t="shared" si="5"/>
        <v>0.28300933453678428</v>
      </c>
      <c r="R40" s="80">
        <f>SUM(R35:R39)</f>
        <v>0</v>
      </c>
      <c r="S40" s="81">
        <f>SUM(S35:S39)</f>
        <v>0</v>
      </c>
      <c r="T40" s="81">
        <f t="shared" si="6"/>
        <v>0</v>
      </c>
      <c r="U40" s="96">
        <f t="shared" si="7"/>
        <v>0</v>
      </c>
      <c r="V40" s="80">
        <f>SUM(V35:V39)</f>
        <v>0</v>
      </c>
      <c r="W40" s="81">
        <f>SUM(W35:W39)</f>
        <v>0</v>
      </c>
      <c r="X40" s="81">
        <f t="shared" si="8"/>
        <v>0</v>
      </c>
      <c r="Y40" s="96">
        <f t="shared" si="9"/>
        <v>0</v>
      </c>
      <c r="Z40" s="80">
        <f t="shared" si="10"/>
        <v>2731484508</v>
      </c>
      <c r="AA40" s="81">
        <f t="shared" si="11"/>
        <v>493687051</v>
      </c>
      <c r="AB40" s="81">
        <f t="shared" si="12"/>
        <v>3225171559</v>
      </c>
      <c r="AC40" s="96">
        <f t="shared" si="13"/>
        <v>0.59498187529149871</v>
      </c>
      <c r="AD40" s="80">
        <f>SUM(AD35:AD39)</f>
        <v>1226965981</v>
      </c>
      <c r="AE40" s="81">
        <f>SUM(AE35:AE39)</f>
        <v>362504279</v>
      </c>
      <c r="AF40" s="81">
        <f t="shared" si="14"/>
        <v>1589470260</v>
      </c>
      <c r="AG40" s="81">
        <f>SUM(AG35:AG39)</f>
        <v>5460189230</v>
      </c>
      <c r="AH40" s="81">
        <f>SUM(AH35:AH39)</f>
        <v>5571355727</v>
      </c>
      <c r="AI40" s="82">
        <f>SUM(AI35:AI39)</f>
        <v>3228214307</v>
      </c>
      <c r="AJ40" s="116">
        <f t="shared" si="15"/>
        <v>0.59122755110082514</v>
      </c>
      <c r="AK40" s="117">
        <f t="shared" si="16"/>
        <v>-3.4844168773563555E-2</v>
      </c>
    </row>
    <row r="41" spans="1:37" ht="14" x14ac:dyDescent="0.3">
      <c r="A41" s="61" t="s">
        <v>0</v>
      </c>
      <c r="B41" s="62" t="s">
        <v>414</v>
      </c>
      <c r="C41" s="63" t="s">
        <v>0</v>
      </c>
      <c r="D41" s="83">
        <f>SUM(D9:D14,D16:D20,D22:D26,D28:D33,D35:D39)</f>
        <v>30719892685</v>
      </c>
      <c r="E41" s="84">
        <f>SUM(E9:E14,E16:E20,E22:E26,E28:E33,E35:E39)</f>
        <v>6735523895</v>
      </c>
      <c r="F41" s="85">
        <f t="shared" si="0"/>
        <v>37455416580</v>
      </c>
      <c r="G41" s="83">
        <f>SUM(G9:G14,G16:G20,G22:G26,G28:G33,G35:G39)</f>
        <v>30720611386</v>
      </c>
      <c r="H41" s="84">
        <f>SUM(H9:H14,H16:H20,H22:H26,H28:H33,H35:H39)</f>
        <v>6773366606</v>
      </c>
      <c r="I41" s="85">
        <f t="shared" si="1"/>
        <v>37493977992</v>
      </c>
      <c r="J41" s="83">
        <f>SUM(J9:J14,J16:J20,J22:J26,J28:J33,J35:J39)</f>
        <v>9416194335</v>
      </c>
      <c r="K41" s="84">
        <f>SUM(K9:K14,K16:K20,K22:K26,K28:K33,K35:K39)</f>
        <v>1426243615</v>
      </c>
      <c r="L41" s="84">
        <f t="shared" si="2"/>
        <v>10842437950</v>
      </c>
      <c r="M41" s="97">
        <f t="shared" si="3"/>
        <v>0.28947583393824849</v>
      </c>
      <c r="N41" s="83">
        <f>SUM(N9:N14,N16:N20,N22:N26,N28:N33,N35:N39)</f>
        <v>8043032047</v>
      </c>
      <c r="O41" s="84">
        <f>SUM(O9:O14,O16:O20,O22:O26,O28:O33,O35:O39)</f>
        <v>2625608796</v>
      </c>
      <c r="P41" s="84">
        <f t="shared" si="4"/>
        <v>10668640843</v>
      </c>
      <c r="Q41" s="97">
        <f t="shared" si="5"/>
        <v>0.28483572783693761</v>
      </c>
      <c r="R41" s="83">
        <f>SUM(R9:R14,R16:R20,R22:R26,R28:R33,R35:R39)</f>
        <v>0</v>
      </c>
      <c r="S41" s="84">
        <f>SUM(S9:S14,S16:S20,S22:S26,S28:S33,S35:S39)</f>
        <v>0</v>
      </c>
      <c r="T41" s="84">
        <f t="shared" si="6"/>
        <v>0</v>
      </c>
      <c r="U41" s="97">
        <f t="shared" si="7"/>
        <v>0</v>
      </c>
      <c r="V41" s="83">
        <f>SUM(V9:V14,V16:V20,V22:V26,V28:V33,V35:V39)</f>
        <v>0</v>
      </c>
      <c r="W41" s="84">
        <f>SUM(W9:W14,W16:W20,W22:W26,W28:W33,W35:W39)</f>
        <v>0</v>
      </c>
      <c r="X41" s="84">
        <f t="shared" si="8"/>
        <v>0</v>
      </c>
      <c r="Y41" s="97">
        <f t="shared" si="9"/>
        <v>0</v>
      </c>
      <c r="Z41" s="83">
        <f t="shared" si="10"/>
        <v>17459226382</v>
      </c>
      <c r="AA41" s="84">
        <f t="shared" si="11"/>
        <v>4051852411</v>
      </c>
      <c r="AB41" s="84">
        <f t="shared" si="12"/>
        <v>21511078793</v>
      </c>
      <c r="AC41" s="97">
        <f t="shared" si="13"/>
        <v>0.57431156177518616</v>
      </c>
      <c r="AD41" s="83">
        <f>SUM(AD9:AD14,AD16:AD20,AD22:AD26,AD28:AD33,AD35:AD39)</f>
        <v>7445255688</v>
      </c>
      <c r="AE41" s="84">
        <f>SUM(AE9:AE14,AE16:AE20,AE22:AE26,AE28:AE33,AE35:AE39)</f>
        <v>1874366274</v>
      </c>
      <c r="AF41" s="84">
        <f t="shared" si="14"/>
        <v>9319621962</v>
      </c>
      <c r="AG41" s="84">
        <f>SUM(AG9:AG14,AG16:AG20,AG22:AG26,AG28:AG33,AG35:AG39)</f>
        <v>34746884945</v>
      </c>
      <c r="AH41" s="84">
        <f>SUM(AH9:AH14,AH16:AH20,AH22:AH26,AH28:AH33,AH35:AH39)</f>
        <v>36160001665</v>
      </c>
      <c r="AI41" s="85">
        <f>SUM(AI9:AI14,AI16:AI20,AI22:AI26,AI28:AI33,AI35:AI39)</f>
        <v>19229762370</v>
      </c>
      <c r="AJ41" s="118">
        <f t="shared" si="15"/>
        <v>0.55342406665916455</v>
      </c>
      <c r="AK41" s="119">
        <f t="shared" si="16"/>
        <v>0.14475038649641747</v>
      </c>
    </row>
    <row r="42" spans="1:37" x14ac:dyDescent="0.25">
      <c r="D42" s="76"/>
      <c r="E42" s="76"/>
      <c r="F42" s="76"/>
      <c r="G42" s="76"/>
      <c r="H42" s="76"/>
      <c r="I42" s="76"/>
      <c r="J42" s="76"/>
      <c r="K42" s="76"/>
      <c r="L42" s="76"/>
      <c r="M42" s="94"/>
      <c r="N42" s="76"/>
      <c r="O42" s="76"/>
      <c r="P42" s="76"/>
      <c r="Q42" s="94"/>
      <c r="R42" s="76"/>
      <c r="S42" s="76"/>
      <c r="T42" s="76"/>
      <c r="U42" s="94"/>
      <c r="V42" s="76"/>
      <c r="W42" s="76"/>
      <c r="X42" s="76"/>
      <c r="Y42" s="94"/>
      <c r="Z42" s="76"/>
      <c r="AA42" s="76"/>
      <c r="AB42" s="76"/>
      <c r="AC42" s="94"/>
      <c r="AD42" s="76"/>
      <c r="AE42" s="76"/>
      <c r="AF42" s="76"/>
      <c r="AG42" s="76"/>
      <c r="AH42" s="76"/>
      <c r="AI42" s="76"/>
      <c r="AJ42" s="94"/>
      <c r="AK42" s="94"/>
    </row>
    <row r="43" spans="1:37" x14ac:dyDescent="0.25">
      <c r="D43" s="76"/>
      <c r="E43" s="76"/>
      <c r="F43" s="76"/>
      <c r="G43" s="76"/>
      <c r="H43" s="76"/>
      <c r="I43" s="76"/>
      <c r="J43" s="76"/>
      <c r="K43" s="76"/>
      <c r="L43" s="76"/>
      <c r="M43" s="94"/>
      <c r="N43" s="76"/>
      <c r="O43" s="76"/>
      <c r="P43" s="76"/>
      <c r="Q43" s="94"/>
      <c r="R43" s="76"/>
      <c r="S43" s="76"/>
      <c r="T43" s="76"/>
      <c r="U43" s="94"/>
      <c r="V43" s="76"/>
      <c r="W43" s="76"/>
      <c r="X43" s="76"/>
      <c r="Y43" s="94"/>
      <c r="Z43" s="76"/>
      <c r="AA43" s="76"/>
      <c r="AB43" s="76"/>
      <c r="AC43" s="94"/>
      <c r="AD43" s="76"/>
      <c r="AE43" s="76"/>
      <c r="AF43" s="76"/>
      <c r="AG43" s="76"/>
      <c r="AH43" s="76"/>
      <c r="AI43" s="76"/>
      <c r="AJ43" s="94"/>
      <c r="AK43" s="94"/>
    </row>
    <row r="44" spans="1:37" x14ac:dyDescent="0.25">
      <c r="D44" s="76"/>
      <c r="E44" s="76"/>
      <c r="F44" s="76"/>
      <c r="G44" s="76"/>
      <c r="H44" s="76"/>
      <c r="I44" s="76"/>
      <c r="J44" s="76"/>
      <c r="K44" s="76"/>
      <c r="L44" s="76"/>
      <c r="M44" s="94"/>
      <c r="N44" s="76"/>
      <c r="O44" s="76"/>
      <c r="P44" s="76"/>
      <c r="Q44" s="94"/>
      <c r="R44" s="76"/>
      <c r="S44" s="76"/>
      <c r="T44" s="76"/>
      <c r="U44" s="94"/>
      <c r="V44" s="76"/>
      <c r="W44" s="76"/>
      <c r="X44" s="76"/>
      <c r="Y44" s="94"/>
      <c r="Z44" s="76"/>
      <c r="AA44" s="76"/>
      <c r="AB44" s="76"/>
      <c r="AC44" s="94"/>
      <c r="AD44" s="76"/>
      <c r="AE44" s="76"/>
      <c r="AF44" s="76"/>
      <c r="AG44" s="76"/>
      <c r="AH44" s="76"/>
      <c r="AI44" s="76"/>
      <c r="AJ44" s="94"/>
      <c r="AK44" s="94"/>
    </row>
    <row r="45" spans="1:37" x14ac:dyDescent="0.25">
      <c r="D45" s="76"/>
      <c r="E45" s="76"/>
      <c r="F45" s="76"/>
      <c r="G45" s="76"/>
      <c r="H45" s="76"/>
      <c r="I45" s="76"/>
      <c r="J45" s="76"/>
      <c r="K45" s="76"/>
      <c r="L45" s="76"/>
      <c r="M45" s="94"/>
      <c r="N45" s="76"/>
      <c r="O45" s="76"/>
      <c r="P45" s="76"/>
      <c r="Q45" s="94"/>
      <c r="R45" s="76"/>
      <c r="S45" s="76"/>
      <c r="T45" s="76"/>
      <c r="U45" s="94"/>
      <c r="V45" s="76"/>
      <c r="W45" s="76"/>
      <c r="X45" s="76"/>
      <c r="Y45" s="94"/>
      <c r="Z45" s="76"/>
      <c r="AA45" s="76"/>
      <c r="AB45" s="76"/>
      <c r="AC45" s="94"/>
      <c r="AD45" s="76"/>
      <c r="AE45" s="76"/>
      <c r="AF45" s="76"/>
      <c r="AG45" s="76"/>
      <c r="AH45" s="76"/>
      <c r="AI45" s="76"/>
      <c r="AJ45" s="94"/>
      <c r="AK45" s="94"/>
    </row>
    <row r="46" spans="1:37" x14ac:dyDescent="0.25">
      <c r="D46" s="76"/>
      <c r="E46" s="76"/>
      <c r="F46" s="76"/>
      <c r="G46" s="76"/>
      <c r="H46" s="76"/>
      <c r="I46" s="76"/>
      <c r="J46" s="76"/>
      <c r="K46" s="76"/>
      <c r="L46" s="76"/>
      <c r="M46" s="94"/>
      <c r="N46" s="76"/>
      <c r="O46" s="76"/>
      <c r="P46" s="76"/>
      <c r="Q46" s="94"/>
      <c r="R46" s="76"/>
      <c r="S46" s="76"/>
      <c r="T46" s="76"/>
      <c r="U46" s="94"/>
      <c r="V46" s="76"/>
      <c r="W46" s="76"/>
      <c r="X46" s="76"/>
      <c r="Y46" s="94"/>
      <c r="Z46" s="76"/>
      <c r="AA46" s="76"/>
      <c r="AB46" s="76"/>
      <c r="AC46" s="94"/>
      <c r="AD46" s="76"/>
      <c r="AE46" s="76"/>
      <c r="AF46" s="76"/>
      <c r="AG46" s="76"/>
      <c r="AH46" s="76"/>
      <c r="AI46" s="76"/>
      <c r="AJ46" s="94"/>
      <c r="AK46" s="94"/>
    </row>
    <row r="47" spans="1:37" x14ac:dyDescent="0.25">
      <c r="D47" s="76"/>
      <c r="E47" s="76"/>
      <c r="F47" s="76"/>
      <c r="G47" s="76"/>
      <c r="H47" s="76"/>
      <c r="I47" s="76"/>
      <c r="J47" s="76"/>
      <c r="K47" s="76"/>
      <c r="L47" s="76"/>
      <c r="M47" s="94"/>
      <c r="N47" s="76"/>
      <c r="O47" s="76"/>
      <c r="P47" s="76"/>
      <c r="Q47" s="94"/>
      <c r="R47" s="76"/>
      <c r="S47" s="76"/>
      <c r="T47" s="76"/>
      <c r="U47" s="94"/>
      <c r="V47" s="76"/>
      <c r="W47" s="76"/>
      <c r="X47" s="76"/>
      <c r="Y47" s="94"/>
      <c r="Z47" s="76"/>
      <c r="AA47" s="76"/>
      <c r="AB47" s="76"/>
      <c r="AC47" s="94"/>
      <c r="AD47" s="76"/>
      <c r="AE47" s="76"/>
      <c r="AF47" s="76"/>
      <c r="AG47" s="76"/>
      <c r="AH47" s="76"/>
      <c r="AI47" s="76"/>
      <c r="AJ47" s="94"/>
      <c r="AK47" s="94"/>
    </row>
    <row r="48" spans="1:37" x14ac:dyDescent="0.25">
      <c r="D48" s="76"/>
      <c r="E48" s="76"/>
      <c r="F48" s="76"/>
      <c r="G48" s="76"/>
      <c r="H48" s="76"/>
      <c r="I48" s="76"/>
      <c r="J48" s="76"/>
      <c r="K48" s="76"/>
      <c r="L48" s="76"/>
      <c r="M48" s="94"/>
      <c r="N48" s="76"/>
      <c r="O48" s="76"/>
      <c r="P48" s="76"/>
      <c r="Q48" s="94"/>
      <c r="R48" s="76"/>
      <c r="S48" s="76"/>
      <c r="T48" s="76"/>
      <c r="U48" s="94"/>
      <c r="V48" s="76"/>
      <c r="W48" s="76"/>
      <c r="X48" s="76"/>
      <c r="Y48" s="94"/>
      <c r="Z48" s="76"/>
      <c r="AA48" s="76"/>
      <c r="AB48" s="76"/>
      <c r="AC48" s="94"/>
      <c r="AD48" s="76"/>
      <c r="AE48" s="76"/>
      <c r="AF48" s="76"/>
      <c r="AG48" s="76"/>
      <c r="AH48" s="76"/>
      <c r="AI48" s="76"/>
      <c r="AJ48" s="94"/>
      <c r="AK48" s="94"/>
    </row>
    <row r="49" spans="4:37" x14ac:dyDescent="0.25">
      <c r="D49" s="76"/>
      <c r="E49" s="76"/>
      <c r="F49" s="76"/>
      <c r="G49" s="76"/>
      <c r="H49" s="76"/>
      <c r="I49" s="76"/>
      <c r="J49" s="76"/>
      <c r="K49" s="76"/>
      <c r="L49" s="76"/>
      <c r="M49" s="94"/>
      <c r="N49" s="76"/>
      <c r="O49" s="76"/>
      <c r="P49" s="76"/>
      <c r="Q49" s="94"/>
      <c r="R49" s="76"/>
      <c r="S49" s="76"/>
      <c r="T49" s="76"/>
      <c r="U49" s="94"/>
      <c r="V49" s="76"/>
      <c r="W49" s="76"/>
      <c r="X49" s="76"/>
      <c r="Y49" s="94"/>
      <c r="Z49" s="76"/>
      <c r="AA49" s="76"/>
      <c r="AB49" s="76"/>
      <c r="AC49" s="94"/>
      <c r="AD49" s="76"/>
      <c r="AE49" s="76"/>
      <c r="AF49" s="76"/>
      <c r="AG49" s="76"/>
      <c r="AH49" s="76"/>
      <c r="AI49" s="76"/>
      <c r="AJ49" s="94"/>
      <c r="AK49" s="94"/>
    </row>
    <row r="50" spans="4:37" x14ac:dyDescent="0.25">
      <c r="D50" s="76"/>
      <c r="E50" s="76"/>
      <c r="F50" s="76"/>
      <c r="G50" s="76"/>
      <c r="H50" s="76"/>
      <c r="I50" s="76"/>
      <c r="J50" s="76"/>
      <c r="K50" s="76"/>
      <c r="L50" s="76"/>
      <c r="M50" s="94"/>
      <c r="N50" s="76"/>
      <c r="O50" s="76"/>
      <c r="P50" s="76"/>
      <c r="Q50" s="94"/>
      <c r="R50" s="76"/>
      <c r="S50" s="76"/>
      <c r="T50" s="76"/>
      <c r="U50" s="94"/>
      <c r="V50" s="76"/>
      <c r="W50" s="76"/>
      <c r="X50" s="76"/>
      <c r="Y50" s="94"/>
      <c r="Z50" s="76"/>
      <c r="AA50" s="76"/>
      <c r="AB50" s="76"/>
      <c r="AC50" s="94"/>
      <c r="AD50" s="76"/>
      <c r="AE50" s="76"/>
      <c r="AF50" s="76"/>
      <c r="AG50" s="76"/>
      <c r="AH50" s="76"/>
      <c r="AI50" s="76"/>
      <c r="AJ50" s="94"/>
      <c r="AK50" s="94"/>
    </row>
    <row r="51" spans="4:37" x14ac:dyDescent="0.25">
      <c r="D51" s="76"/>
      <c r="E51" s="76"/>
      <c r="F51" s="76"/>
      <c r="G51" s="76"/>
      <c r="H51" s="76"/>
      <c r="I51" s="76"/>
      <c r="J51" s="76"/>
      <c r="K51" s="76"/>
      <c r="L51" s="76"/>
      <c r="M51" s="94"/>
      <c r="N51" s="76"/>
      <c r="O51" s="76"/>
      <c r="P51" s="76"/>
      <c r="Q51" s="94"/>
      <c r="R51" s="76"/>
      <c r="S51" s="76"/>
      <c r="T51" s="76"/>
      <c r="U51" s="94"/>
      <c r="V51" s="76"/>
      <c r="W51" s="76"/>
      <c r="X51" s="76"/>
      <c r="Y51" s="94"/>
      <c r="Z51" s="76"/>
      <c r="AA51" s="76"/>
      <c r="AB51" s="76"/>
      <c r="AC51" s="94"/>
      <c r="AD51" s="76"/>
      <c r="AE51" s="76"/>
      <c r="AF51" s="76"/>
      <c r="AG51" s="76"/>
      <c r="AH51" s="76"/>
      <c r="AI51" s="76"/>
      <c r="AJ51" s="94"/>
      <c r="AK51" s="94"/>
    </row>
    <row r="52" spans="4:37" x14ac:dyDescent="0.25">
      <c r="D52" s="76"/>
      <c r="E52" s="76"/>
      <c r="F52" s="76"/>
      <c r="G52" s="76"/>
      <c r="H52" s="76"/>
      <c r="I52" s="76"/>
      <c r="J52" s="76"/>
      <c r="K52" s="76"/>
      <c r="L52" s="76"/>
      <c r="M52" s="94"/>
      <c r="N52" s="76"/>
      <c r="O52" s="76"/>
      <c r="P52" s="76"/>
      <c r="Q52" s="94"/>
      <c r="R52" s="76"/>
      <c r="S52" s="76"/>
      <c r="T52" s="76"/>
      <c r="U52" s="94"/>
      <c r="V52" s="76"/>
      <c r="W52" s="76"/>
      <c r="X52" s="76"/>
      <c r="Y52" s="94"/>
      <c r="Z52" s="76"/>
      <c r="AA52" s="76"/>
      <c r="AB52" s="76"/>
      <c r="AC52" s="94"/>
      <c r="AD52" s="76"/>
      <c r="AE52" s="76"/>
      <c r="AF52" s="76"/>
      <c r="AG52" s="76"/>
      <c r="AH52" s="76"/>
      <c r="AI52" s="76"/>
      <c r="AJ52" s="94"/>
      <c r="AK52" s="94"/>
    </row>
    <row r="53" spans="4:37" x14ac:dyDescent="0.25">
      <c r="D53" s="76"/>
      <c r="E53" s="76"/>
      <c r="F53" s="76"/>
      <c r="G53" s="76"/>
      <c r="H53" s="76"/>
      <c r="I53" s="76"/>
      <c r="J53" s="76"/>
      <c r="K53" s="76"/>
      <c r="L53" s="76"/>
      <c r="M53" s="94"/>
      <c r="N53" s="76"/>
      <c r="O53" s="76"/>
      <c r="P53" s="76"/>
      <c r="Q53" s="94"/>
      <c r="R53" s="76"/>
      <c r="S53" s="76"/>
      <c r="T53" s="76"/>
      <c r="U53" s="94"/>
      <c r="V53" s="76"/>
      <c r="W53" s="76"/>
      <c r="X53" s="76"/>
      <c r="Y53" s="94"/>
      <c r="Z53" s="76"/>
      <c r="AA53" s="76"/>
      <c r="AB53" s="76"/>
      <c r="AC53" s="94"/>
      <c r="AD53" s="76"/>
      <c r="AE53" s="76"/>
      <c r="AF53" s="76"/>
      <c r="AG53" s="76"/>
      <c r="AH53" s="76"/>
      <c r="AI53" s="76"/>
      <c r="AJ53" s="94"/>
      <c r="AK53" s="94"/>
    </row>
    <row r="54" spans="4:37" x14ac:dyDescent="0.25">
      <c r="D54" s="76"/>
      <c r="E54" s="76"/>
      <c r="F54" s="76"/>
      <c r="G54" s="76"/>
      <c r="H54" s="76"/>
      <c r="I54" s="76"/>
      <c r="J54" s="76"/>
      <c r="K54" s="76"/>
      <c r="L54" s="76"/>
      <c r="M54" s="94"/>
      <c r="N54" s="76"/>
      <c r="O54" s="76"/>
      <c r="P54" s="76"/>
      <c r="Q54" s="94"/>
      <c r="R54" s="76"/>
      <c r="S54" s="76"/>
      <c r="T54" s="76"/>
      <c r="U54" s="94"/>
      <c r="V54" s="76"/>
      <c r="W54" s="76"/>
      <c r="X54" s="76"/>
      <c r="Y54" s="94"/>
      <c r="Z54" s="76"/>
      <c r="AA54" s="76"/>
      <c r="AB54" s="76"/>
      <c r="AC54" s="94"/>
      <c r="AD54" s="76"/>
      <c r="AE54" s="76"/>
      <c r="AF54" s="76"/>
      <c r="AG54" s="76"/>
      <c r="AH54" s="76"/>
      <c r="AI54" s="76"/>
      <c r="AJ54" s="94"/>
      <c r="AK54" s="94"/>
    </row>
    <row r="55" spans="4:37" x14ac:dyDescent="0.25">
      <c r="D55" s="76"/>
      <c r="E55" s="76"/>
      <c r="F55" s="76"/>
      <c r="G55" s="76"/>
      <c r="H55" s="76"/>
      <c r="I55" s="76"/>
      <c r="J55" s="76"/>
      <c r="K55" s="76"/>
      <c r="L55" s="76"/>
      <c r="M55" s="94"/>
      <c r="N55" s="76"/>
      <c r="O55" s="76"/>
      <c r="P55" s="76"/>
      <c r="Q55" s="94"/>
      <c r="R55" s="76"/>
      <c r="S55" s="76"/>
      <c r="T55" s="76"/>
      <c r="U55" s="94"/>
      <c r="V55" s="76"/>
      <c r="W55" s="76"/>
      <c r="X55" s="76"/>
      <c r="Y55" s="94"/>
      <c r="Z55" s="76"/>
      <c r="AA55" s="76"/>
      <c r="AB55" s="76"/>
      <c r="AC55" s="94"/>
      <c r="AD55" s="76"/>
      <c r="AE55" s="76"/>
      <c r="AF55" s="76"/>
      <c r="AG55" s="76"/>
      <c r="AH55" s="76"/>
      <c r="AI55" s="76"/>
      <c r="AJ55" s="94"/>
      <c r="AK55" s="94"/>
    </row>
    <row r="56" spans="4:37" x14ac:dyDescent="0.25">
      <c r="D56" s="76"/>
      <c r="E56" s="76"/>
      <c r="F56" s="76"/>
      <c r="G56" s="76"/>
      <c r="H56" s="76"/>
      <c r="I56" s="76"/>
      <c r="J56" s="76"/>
      <c r="K56" s="76"/>
      <c r="L56" s="76"/>
      <c r="M56" s="94"/>
      <c r="N56" s="76"/>
      <c r="O56" s="76"/>
      <c r="P56" s="76"/>
      <c r="Q56" s="94"/>
      <c r="R56" s="76"/>
      <c r="S56" s="76"/>
      <c r="T56" s="76"/>
      <c r="U56" s="94"/>
      <c r="V56" s="76"/>
      <c r="W56" s="76"/>
      <c r="X56" s="76"/>
      <c r="Y56" s="94"/>
      <c r="Z56" s="76"/>
      <c r="AA56" s="76"/>
      <c r="AB56" s="76"/>
      <c r="AC56" s="94"/>
      <c r="AD56" s="76"/>
      <c r="AE56" s="76"/>
      <c r="AF56" s="76"/>
      <c r="AG56" s="76"/>
      <c r="AH56" s="76"/>
      <c r="AI56" s="76"/>
      <c r="AJ56" s="94"/>
      <c r="AK56" s="94"/>
    </row>
    <row r="57" spans="4:37" x14ac:dyDescent="0.25">
      <c r="D57" s="76"/>
      <c r="E57" s="76"/>
      <c r="F57" s="76"/>
      <c r="G57" s="76"/>
      <c r="H57" s="76"/>
      <c r="I57" s="76"/>
      <c r="J57" s="76"/>
      <c r="K57" s="76"/>
      <c r="L57" s="76"/>
      <c r="M57" s="94"/>
      <c r="N57" s="76"/>
      <c r="O57" s="76"/>
      <c r="P57" s="76"/>
      <c r="Q57" s="94"/>
      <c r="R57" s="76"/>
      <c r="S57" s="76"/>
      <c r="T57" s="76"/>
      <c r="U57" s="94"/>
      <c r="V57" s="76"/>
      <c r="W57" s="76"/>
      <c r="X57" s="76"/>
      <c r="Y57" s="94"/>
      <c r="Z57" s="76"/>
      <c r="AA57" s="76"/>
      <c r="AB57" s="76"/>
      <c r="AC57" s="94"/>
      <c r="AD57" s="76"/>
      <c r="AE57" s="76"/>
      <c r="AF57" s="76"/>
      <c r="AG57" s="76"/>
      <c r="AH57" s="76"/>
      <c r="AI57" s="76"/>
      <c r="AJ57" s="94"/>
      <c r="AK57" s="94"/>
    </row>
    <row r="58" spans="4:37" x14ac:dyDescent="0.25">
      <c r="D58" s="76"/>
      <c r="E58" s="76"/>
      <c r="F58" s="76"/>
      <c r="G58" s="76"/>
      <c r="H58" s="76"/>
      <c r="I58" s="76"/>
      <c r="J58" s="76"/>
      <c r="K58" s="76"/>
      <c r="L58" s="76"/>
      <c r="M58" s="94"/>
      <c r="N58" s="76"/>
      <c r="O58" s="76"/>
      <c r="P58" s="76"/>
      <c r="Q58" s="94"/>
      <c r="R58" s="76"/>
      <c r="S58" s="76"/>
      <c r="T58" s="76"/>
      <c r="U58" s="94"/>
      <c r="V58" s="76"/>
      <c r="W58" s="76"/>
      <c r="X58" s="76"/>
      <c r="Y58" s="94"/>
      <c r="Z58" s="76"/>
      <c r="AA58" s="76"/>
      <c r="AB58" s="76"/>
      <c r="AC58" s="94"/>
      <c r="AD58" s="76"/>
      <c r="AE58" s="76"/>
      <c r="AF58" s="76"/>
      <c r="AG58" s="76"/>
      <c r="AH58" s="76"/>
      <c r="AI58" s="76"/>
      <c r="AJ58" s="94"/>
      <c r="AK58" s="94"/>
    </row>
    <row r="59" spans="4:37" x14ac:dyDescent="0.25">
      <c r="D59" s="76"/>
      <c r="E59" s="76"/>
      <c r="F59" s="76"/>
      <c r="G59" s="76"/>
      <c r="H59" s="76"/>
      <c r="I59" s="76"/>
      <c r="J59" s="76"/>
      <c r="K59" s="76"/>
      <c r="L59" s="76"/>
      <c r="M59" s="94"/>
      <c r="N59" s="76"/>
      <c r="O59" s="76"/>
      <c r="P59" s="76"/>
      <c r="Q59" s="94"/>
      <c r="R59" s="76"/>
      <c r="S59" s="76"/>
      <c r="T59" s="76"/>
      <c r="U59" s="94"/>
      <c r="V59" s="76"/>
      <c r="W59" s="76"/>
      <c r="X59" s="76"/>
      <c r="Y59" s="94"/>
      <c r="Z59" s="76"/>
      <c r="AA59" s="76"/>
      <c r="AB59" s="76"/>
      <c r="AC59" s="94"/>
      <c r="AD59" s="76"/>
      <c r="AE59" s="76"/>
      <c r="AF59" s="76"/>
      <c r="AG59" s="76"/>
      <c r="AH59" s="76"/>
      <c r="AI59" s="76"/>
      <c r="AJ59" s="94"/>
      <c r="AK59" s="94"/>
    </row>
    <row r="60" spans="4:37" x14ac:dyDescent="0.25">
      <c r="D60" s="76"/>
      <c r="E60" s="76"/>
      <c r="F60" s="76"/>
      <c r="G60" s="76"/>
      <c r="H60" s="76"/>
      <c r="I60" s="76"/>
      <c r="J60" s="76"/>
      <c r="K60" s="76"/>
      <c r="L60" s="76"/>
      <c r="M60" s="94"/>
      <c r="N60" s="76"/>
      <c r="O60" s="76"/>
      <c r="P60" s="76"/>
      <c r="Q60" s="94"/>
      <c r="R60" s="76"/>
      <c r="S60" s="76"/>
      <c r="T60" s="76"/>
      <c r="U60" s="94"/>
      <c r="V60" s="76"/>
      <c r="W60" s="76"/>
      <c r="X60" s="76"/>
      <c r="Y60" s="94"/>
      <c r="Z60" s="76"/>
      <c r="AA60" s="76"/>
      <c r="AB60" s="76"/>
      <c r="AC60" s="94"/>
      <c r="AD60" s="76"/>
      <c r="AE60" s="76"/>
      <c r="AF60" s="76"/>
      <c r="AG60" s="76"/>
      <c r="AH60" s="76"/>
      <c r="AI60" s="76"/>
      <c r="AJ60" s="94"/>
      <c r="AK60" s="94"/>
    </row>
    <row r="61" spans="4:37" x14ac:dyDescent="0.25">
      <c r="D61" s="76"/>
      <c r="E61" s="76"/>
      <c r="F61" s="76"/>
      <c r="G61" s="76"/>
      <c r="H61" s="76"/>
      <c r="I61" s="76"/>
      <c r="J61" s="76"/>
      <c r="K61" s="76"/>
      <c r="L61" s="76"/>
      <c r="M61" s="94"/>
      <c r="N61" s="76"/>
      <c r="O61" s="76"/>
      <c r="P61" s="76"/>
      <c r="Q61" s="94"/>
      <c r="R61" s="76"/>
      <c r="S61" s="76"/>
      <c r="T61" s="76"/>
      <c r="U61" s="94"/>
      <c r="V61" s="76"/>
      <c r="W61" s="76"/>
      <c r="X61" s="76"/>
      <c r="Y61" s="94"/>
      <c r="Z61" s="76"/>
      <c r="AA61" s="76"/>
      <c r="AB61" s="76"/>
      <c r="AC61" s="94"/>
      <c r="AD61" s="76"/>
      <c r="AE61" s="76"/>
      <c r="AF61" s="76"/>
      <c r="AG61" s="76"/>
      <c r="AH61" s="76"/>
      <c r="AI61" s="76"/>
      <c r="AJ61" s="94"/>
      <c r="AK61" s="94"/>
    </row>
    <row r="62" spans="4:37" x14ac:dyDescent="0.25">
      <c r="D62" s="76"/>
      <c r="E62" s="76"/>
      <c r="F62" s="76"/>
      <c r="G62" s="76"/>
      <c r="H62" s="76"/>
      <c r="I62" s="76"/>
      <c r="J62" s="76"/>
      <c r="K62" s="76"/>
      <c r="L62" s="76"/>
      <c r="M62" s="94"/>
      <c r="N62" s="76"/>
      <c r="O62" s="76"/>
      <c r="P62" s="76"/>
      <c r="Q62" s="94"/>
      <c r="R62" s="76"/>
      <c r="S62" s="76"/>
      <c r="T62" s="76"/>
      <c r="U62" s="94"/>
      <c r="V62" s="76"/>
      <c r="W62" s="76"/>
      <c r="X62" s="76"/>
      <c r="Y62" s="94"/>
      <c r="Z62" s="76"/>
      <c r="AA62" s="76"/>
      <c r="AB62" s="76"/>
      <c r="AC62" s="94"/>
      <c r="AD62" s="76"/>
      <c r="AE62" s="76"/>
      <c r="AF62" s="76"/>
      <c r="AG62" s="76"/>
      <c r="AH62" s="76"/>
      <c r="AI62" s="76"/>
      <c r="AJ62" s="94"/>
      <c r="AK62" s="94"/>
    </row>
    <row r="63" spans="4:37" x14ac:dyDescent="0.25">
      <c r="D63" s="76"/>
      <c r="E63" s="76"/>
      <c r="F63" s="76"/>
      <c r="G63" s="76"/>
      <c r="H63" s="76"/>
      <c r="I63" s="76"/>
      <c r="J63" s="76"/>
      <c r="K63" s="76"/>
      <c r="L63" s="76"/>
      <c r="M63" s="94"/>
      <c r="N63" s="76"/>
      <c r="O63" s="76"/>
      <c r="P63" s="76"/>
      <c r="Q63" s="94"/>
      <c r="R63" s="76"/>
      <c r="S63" s="76"/>
      <c r="T63" s="76"/>
      <c r="U63" s="94"/>
      <c r="V63" s="76"/>
      <c r="W63" s="76"/>
      <c r="X63" s="76"/>
      <c r="Y63" s="94"/>
      <c r="Z63" s="76"/>
      <c r="AA63" s="76"/>
      <c r="AB63" s="76"/>
      <c r="AC63" s="94"/>
      <c r="AD63" s="76"/>
      <c r="AE63" s="76"/>
      <c r="AF63" s="76"/>
      <c r="AG63" s="76"/>
      <c r="AH63" s="76"/>
      <c r="AI63" s="76"/>
      <c r="AJ63" s="94"/>
      <c r="AK63" s="94"/>
    </row>
    <row r="64" spans="4:37" x14ac:dyDescent="0.25">
      <c r="D64" s="76"/>
      <c r="E64" s="76"/>
      <c r="F64" s="76"/>
      <c r="G64" s="76"/>
      <c r="H64" s="76"/>
      <c r="I64" s="76"/>
      <c r="J64" s="76"/>
      <c r="K64" s="76"/>
      <c r="L64" s="76"/>
      <c r="M64" s="94"/>
      <c r="N64" s="76"/>
      <c r="O64" s="76"/>
      <c r="P64" s="76"/>
      <c r="Q64" s="94"/>
      <c r="R64" s="76"/>
      <c r="S64" s="76"/>
      <c r="T64" s="76"/>
      <c r="U64" s="94"/>
      <c r="V64" s="76"/>
      <c r="W64" s="76"/>
      <c r="X64" s="76"/>
      <c r="Y64" s="94"/>
      <c r="Z64" s="76"/>
      <c r="AA64" s="76"/>
      <c r="AB64" s="76"/>
      <c r="AC64" s="94"/>
      <c r="AD64" s="76"/>
      <c r="AE64" s="76"/>
      <c r="AF64" s="76"/>
      <c r="AG64" s="76"/>
      <c r="AH64" s="76"/>
      <c r="AI64" s="76"/>
      <c r="AJ64" s="94"/>
      <c r="AK64" s="94"/>
    </row>
    <row r="65" spans="4:37" x14ac:dyDescent="0.25">
      <c r="D65" s="76"/>
      <c r="E65" s="76"/>
      <c r="F65" s="76"/>
      <c r="G65" s="76"/>
      <c r="H65" s="76"/>
      <c r="I65" s="76"/>
      <c r="J65" s="76"/>
      <c r="K65" s="76"/>
      <c r="L65" s="76"/>
      <c r="M65" s="94"/>
      <c r="N65" s="76"/>
      <c r="O65" s="76"/>
      <c r="P65" s="76"/>
      <c r="Q65" s="94"/>
      <c r="R65" s="76"/>
      <c r="S65" s="76"/>
      <c r="T65" s="76"/>
      <c r="U65" s="94"/>
      <c r="V65" s="76"/>
      <c r="W65" s="76"/>
      <c r="X65" s="76"/>
      <c r="Y65" s="94"/>
      <c r="Z65" s="76"/>
      <c r="AA65" s="76"/>
      <c r="AB65" s="76"/>
      <c r="AC65" s="94"/>
      <c r="AD65" s="76"/>
      <c r="AE65" s="76"/>
      <c r="AF65" s="76"/>
      <c r="AG65" s="76"/>
      <c r="AH65" s="76"/>
      <c r="AI65" s="76"/>
      <c r="AJ65" s="94"/>
      <c r="AK65" s="94"/>
    </row>
    <row r="66" spans="4:37" x14ac:dyDescent="0.25">
      <c r="D66" s="76"/>
      <c r="E66" s="76"/>
      <c r="F66" s="76"/>
      <c r="G66" s="76"/>
      <c r="H66" s="76"/>
      <c r="I66" s="76"/>
      <c r="J66" s="76"/>
      <c r="K66" s="76"/>
      <c r="L66" s="76"/>
      <c r="M66" s="94"/>
      <c r="N66" s="76"/>
      <c r="O66" s="76"/>
      <c r="P66" s="76"/>
      <c r="Q66" s="94"/>
      <c r="R66" s="76"/>
      <c r="S66" s="76"/>
      <c r="T66" s="76"/>
      <c r="U66" s="94"/>
      <c r="V66" s="76"/>
      <c r="W66" s="76"/>
      <c r="X66" s="76"/>
      <c r="Y66" s="94"/>
      <c r="Z66" s="76"/>
      <c r="AA66" s="76"/>
      <c r="AB66" s="76"/>
      <c r="AC66" s="94"/>
      <c r="AD66" s="76"/>
      <c r="AE66" s="76"/>
      <c r="AF66" s="76"/>
      <c r="AG66" s="76"/>
      <c r="AH66" s="76"/>
      <c r="AI66" s="76"/>
      <c r="AJ66" s="94"/>
      <c r="AK66" s="94"/>
    </row>
    <row r="67" spans="4:37" x14ac:dyDescent="0.25">
      <c r="D67" s="76"/>
      <c r="E67" s="76"/>
      <c r="F67" s="76"/>
      <c r="G67" s="76"/>
      <c r="H67" s="76"/>
      <c r="I67" s="76"/>
      <c r="J67" s="76"/>
      <c r="K67" s="76"/>
      <c r="L67" s="76"/>
      <c r="M67" s="94"/>
      <c r="N67" s="76"/>
      <c r="O67" s="76"/>
      <c r="P67" s="76"/>
      <c r="Q67" s="94"/>
      <c r="R67" s="76"/>
      <c r="S67" s="76"/>
      <c r="T67" s="76"/>
      <c r="U67" s="94"/>
      <c r="V67" s="76"/>
      <c r="W67" s="76"/>
      <c r="X67" s="76"/>
      <c r="Y67" s="94"/>
      <c r="Z67" s="76"/>
      <c r="AA67" s="76"/>
      <c r="AB67" s="76"/>
      <c r="AC67" s="94"/>
      <c r="AD67" s="76"/>
      <c r="AE67" s="76"/>
      <c r="AF67" s="76"/>
      <c r="AG67" s="76"/>
      <c r="AH67" s="76"/>
      <c r="AI67" s="76"/>
      <c r="AJ67" s="94"/>
      <c r="AK67" s="94"/>
    </row>
    <row r="68" spans="4:37" x14ac:dyDescent="0.25">
      <c r="D68" s="76"/>
      <c r="E68" s="76"/>
      <c r="F68" s="76"/>
      <c r="G68" s="76"/>
      <c r="H68" s="76"/>
      <c r="I68" s="76"/>
      <c r="J68" s="76"/>
      <c r="K68" s="76"/>
      <c r="L68" s="76"/>
      <c r="M68" s="94"/>
      <c r="N68" s="76"/>
      <c r="O68" s="76"/>
      <c r="P68" s="76"/>
      <c r="Q68" s="94"/>
      <c r="R68" s="76"/>
      <c r="S68" s="76"/>
      <c r="T68" s="76"/>
      <c r="U68" s="94"/>
      <c r="V68" s="76"/>
      <c r="W68" s="76"/>
      <c r="X68" s="76"/>
      <c r="Y68" s="94"/>
      <c r="Z68" s="76"/>
      <c r="AA68" s="76"/>
      <c r="AB68" s="76"/>
      <c r="AC68" s="94"/>
      <c r="AD68" s="76"/>
      <c r="AE68" s="76"/>
      <c r="AF68" s="76"/>
      <c r="AG68" s="76"/>
      <c r="AH68" s="76"/>
      <c r="AI68" s="76"/>
      <c r="AJ68" s="94"/>
      <c r="AK68" s="94"/>
    </row>
    <row r="69" spans="4:37" x14ac:dyDescent="0.25">
      <c r="D69" s="76"/>
      <c r="E69" s="76"/>
      <c r="F69" s="76"/>
      <c r="G69" s="76"/>
      <c r="H69" s="76"/>
      <c r="I69" s="76"/>
      <c r="J69" s="76"/>
      <c r="K69" s="76"/>
      <c r="L69" s="76"/>
      <c r="M69" s="94"/>
      <c r="N69" s="76"/>
      <c r="O69" s="76"/>
      <c r="P69" s="76"/>
      <c r="Q69" s="94"/>
      <c r="R69" s="76"/>
      <c r="S69" s="76"/>
      <c r="T69" s="76"/>
      <c r="U69" s="94"/>
      <c r="V69" s="76"/>
      <c r="W69" s="76"/>
      <c r="X69" s="76"/>
      <c r="Y69" s="94"/>
      <c r="Z69" s="76"/>
      <c r="AA69" s="76"/>
      <c r="AB69" s="76"/>
      <c r="AC69" s="94"/>
      <c r="AD69" s="76"/>
      <c r="AE69" s="76"/>
      <c r="AF69" s="76"/>
      <c r="AG69" s="76"/>
      <c r="AH69" s="76"/>
      <c r="AI69" s="76"/>
      <c r="AJ69" s="94"/>
      <c r="AK69" s="94"/>
    </row>
    <row r="70" spans="4:37" x14ac:dyDescent="0.25">
      <c r="D70" s="76"/>
      <c r="E70" s="76"/>
      <c r="F70" s="76"/>
      <c r="G70" s="76"/>
      <c r="H70" s="76"/>
      <c r="I70" s="76"/>
      <c r="J70" s="76"/>
      <c r="K70" s="76"/>
      <c r="L70" s="76"/>
      <c r="M70" s="94"/>
      <c r="N70" s="76"/>
      <c r="O70" s="76"/>
      <c r="P70" s="76"/>
      <c r="Q70" s="94"/>
      <c r="R70" s="76"/>
      <c r="S70" s="76"/>
      <c r="T70" s="76"/>
      <c r="U70" s="94"/>
      <c r="V70" s="76"/>
      <c r="W70" s="76"/>
      <c r="X70" s="76"/>
      <c r="Y70" s="94"/>
      <c r="Z70" s="76"/>
      <c r="AA70" s="76"/>
      <c r="AB70" s="76"/>
      <c r="AC70" s="94"/>
      <c r="AD70" s="76"/>
      <c r="AE70" s="76"/>
      <c r="AF70" s="76"/>
      <c r="AG70" s="76"/>
      <c r="AH70" s="76"/>
      <c r="AI70" s="76"/>
      <c r="AJ70" s="94"/>
      <c r="AK70" s="94"/>
    </row>
    <row r="71" spans="4:37" x14ac:dyDescent="0.25">
      <c r="D71" s="76"/>
      <c r="E71" s="76"/>
      <c r="F71" s="76"/>
      <c r="G71" s="76"/>
      <c r="H71" s="76"/>
      <c r="I71" s="76"/>
      <c r="J71" s="76"/>
      <c r="K71" s="76"/>
      <c r="L71" s="76"/>
      <c r="M71" s="94"/>
      <c r="N71" s="76"/>
      <c r="O71" s="76"/>
      <c r="P71" s="76"/>
      <c r="Q71" s="94"/>
      <c r="R71" s="76"/>
      <c r="S71" s="76"/>
      <c r="T71" s="76"/>
      <c r="U71" s="94"/>
      <c r="V71" s="76"/>
      <c r="W71" s="76"/>
      <c r="X71" s="76"/>
      <c r="Y71" s="94"/>
      <c r="Z71" s="76"/>
      <c r="AA71" s="76"/>
      <c r="AB71" s="76"/>
      <c r="AC71" s="94"/>
      <c r="AD71" s="76"/>
      <c r="AE71" s="76"/>
      <c r="AF71" s="76"/>
      <c r="AG71" s="76"/>
      <c r="AH71" s="76"/>
      <c r="AI71" s="76"/>
      <c r="AJ71" s="94"/>
      <c r="AK71" s="94"/>
    </row>
    <row r="72" spans="4:37" x14ac:dyDescent="0.25">
      <c r="D72" s="76"/>
      <c r="E72" s="76"/>
      <c r="F72" s="76"/>
      <c r="G72" s="76"/>
      <c r="H72" s="76"/>
      <c r="I72" s="76"/>
      <c r="J72" s="76"/>
      <c r="K72" s="76"/>
      <c r="L72" s="76"/>
      <c r="M72" s="94"/>
      <c r="N72" s="76"/>
      <c r="O72" s="76"/>
      <c r="P72" s="76"/>
      <c r="Q72" s="94"/>
      <c r="R72" s="76"/>
      <c r="S72" s="76"/>
      <c r="T72" s="76"/>
      <c r="U72" s="94"/>
      <c r="V72" s="76"/>
      <c r="W72" s="76"/>
      <c r="X72" s="76"/>
      <c r="Y72" s="94"/>
      <c r="Z72" s="76"/>
      <c r="AA72" s="76"/>
      <c r="AB72" s="76"/>
      <c r="AC72" s="94"/>
      <c r="AD72" s="76"/>
      <c r="AE72" s="76"/>
      <c r="AF72" s="76"/>
      <c r="AG72" s="76"/>
      <c r="AH72" s="76"/>
      <c r="AI72" s="76"/>
      <c r="AJ72" s="94"/>
      <c r="AK72" s="94"/>
    </row>
    <row r="73" spans="4:37" x14ac:dyDescent="0.25">
      <c r="D73" s="76"/>
      <c r="E73" s="76"/>
      <c r="F73" s="76"/>
      <c r="G73" s="76"/>
      <c r="H73" s="76"/>
      <c r="I73" s="76"/>
      <c r="J73" s="76"/>
      <c r="K73" s="76"/>
      <c r="L73" s="76"/>
      <c r="M73" s="94"/>
      <c r="N73" s="76"/>
      <c r="O73" s="76"/>
      <c r="P73" s="76"/>
      <c r="Q73" s="94"/>
      <c r="R73" s="76"/>
      <c r="S73" s="76"/>
      <c r="T73" s="76"/>
      <c r="U73" s="94"/>
      <c r="V73" s="76"/>
      <c r="W73" s="76"/>
      <c r="X73" s="76"/>
      <c r="Y73" s="94"/>
      <c r="Z73" s="76"/>
      <c r="AA73" s="76"/>
      <c r="AB73" s="76"/>
      <c r="AC73" s="94"/>
      <c r="AD73" s="76"/>
      <c r="AE73" s="76"/>
      <c r="AF73" s="76"/>
      <c r="AG73" s="76"/>
      <c r="AH73" s="76"/>
      <c r="AI73" s="76"/>
      <c r="AJ73" s="94"/>
      <c r="AK73" s="94"/>
    </row>
    <row r="74" spans="4:37" x14ac:dyDescent="0.25">
      <c r="D74" s="76"/>
      <c r="E74" s="76"/>
      <c r="F74" s="76"/>
      <c r="G74" s="76"/>
      <c r="H74" s="76"/>
      <c r="I74" s="76"/>
      <c r="J74" s="76"/>
      <c r="K74" s="76"/>
      <c r="L74" s="76"/>
      <c r="M74" s="94"/>
      <c r="N74" s="76"/>
      <c r="O74" s="76"/>
      <c r="P74" s="76"/>
      <c r="Q74" s="94"/>
      <c r="R74" s="76"/>
      <c r="S74" s="76"/>
      <c r="T74" s="76"/>
      <c r="U74" s="94"/>
      <c r="V74" s="76"/>
      <c r="W74" s="76"/>
      <c r="X74" s="76"/>
      <c r="Y74" s="94"/>
      <c r="Z74" s="76"/>
      <c r="AA74" s="76"/>
      <c r="AB74" s="76"/>
      <c r="AC74" s="94"/>
      <c r="AD74" s="76"/>
      <c r="AE74" s="76"/>
      <c r="AF74" s="76"/>
      <c r="AG74" s="76"/>
      <c r="AH74" s="76"/>
      <c r="AI74" s="76"/>
      <c r="AJ74" s="94"/>
      <c r="AK74" s="94"/>
    </row>
    <row r="75" spans="4:37" x14ac:dyDescent="0.25">
      <c r="D75" s="76"/>
      <c r="E75" s="76"/>
      <c r="F75" s="76"/>
      <c r="G75" s="76"/>
      <c r="H75" s="76"/>
      <c r="I75" s="76"/>
      <c r="J75" s="76"/>
      <c r="K75" s="76"/>
      <c r="L75" s="76"/>
      <c r="M75" s="94"/>
      <c r="N75" s="76"/>
      <c r="O75" s="76"/>
      <c r="P75" s="76"/>
      <c r="Q75" s="94"/>
      <c r="R75" s="76"/>
      <c r="S75" s="76"/>
      <c r="T75" s="76"/>
      <c r="U75" s="94"/>
      <c r="V75" s="76"/>
      <c r="W75" s="76"/>
      <c r="X75" s="76"/>
      <c r="Y75" s="94"/>
      <c r="Z75" s="76"/>
      <c r="AA75" s="76"/>
      <c r="AB75" s="76"/>
      <c r="AC75" s="94"/>
      <c r="AD75" s="76"/>
      <c r="AE75" s="76"/>
      <c r="AF75" s="76"/>
      <c r="AG75" s="76"/>
      <c r="AH75" s="76"/>
      <c r="AI75" s="76"/>
      <c r="AJ75" s="94"/>
      <c r="AK75" s="94"/>
    </row>
    <row r="76" spans="4:37" x14ac:dyDescent="0.25">
      <c r="D76" s="76"/>
      <c r="E76" s="76"/>
      <c r="F76" s="76"/>
      <c r="G76" s="76"/>
      <c r="H76" s="76"/>
      <c r="I76" s="76"/>
      <c r="J76" s="76"/>
      <c r="K76" s="76"/>
      <c r="L76" s="76"/>
      <c r="M76" s="94"/>
      <c r="N76" s="76"/>
      <c r="O76" s="76"/>
      <c r="P76" s="76"/>
      <c r="Q76" s="94"/>
      <c r="R76" s="76"/>
      <c r="S76" s="76"/>
      <c r="T76" s="76"/>
      <c r="U76" s="94"/>
      <c r="V76" s="76"/>
      <c r="W76" s="76"/>
      <c r="X76" s="76"/>
      <c r="Y76" s="94"/>
      <c r="Z76" s="76"/>
      <c r="AA76" s="76"/>
      <c r="AB76" s="76"/>
      <c r="AC76" s="94"/>
      <c r="AD76" s="76"/>
      <c r="AE76" s="76"/>
      <c r="AF76" s="76"/>
      <c r="AG76" s="76"/>
      <c r="AH76" s="76"/>
      <c r="AI76" s="76"/>
      <c r="AJ76" s="94"/>
      <c r="AK76" s="94"/>
    </row>
    <row r="77" spans="4:37" x14ac:dyDescent="0.25">
      <c r="D77" s="76"/>
      <c r="E77" s="76"/>
      <c r="F77" s="76"/>
      <c r="G77" s="76"/>
      <c r="H77" s="76"/>
      <c r="I77" s="76"/>
      <c r="J77" s="76"/>
      <c r="K77" s="76"/>
      <c r="L77" s="76"/>
      <c r="M77" s="94"/>
      <c r="N77" s="76"/>
      <c r="O77" s="76"/>
      <c r="P77" s="76"/>
      <c r="Q77" s="94"/>
      <c r="R77" s="76"/>
      <c r="S77" s="76"/>
      <c r="T77" s="76"/>
      <c r="U77" s="94"/>
      <c r="V77" s="76"/>
      <c r="W77" s="76"/>
      <c r="X77" s="76"/>
      <c r="Y77" s="94"/>
      <c r="Z77" s="76"/>
      <c r="AA77" s="76"/>
      <c r="AB77" s="76"/>
      <c r="AC77" s="94"/>
      <c r="AD77" s="76"/>
      <c r="AE77" s="76"/>
      <c r="AF77" s="76"/>
      <c r="AG77" s="76"/>
      <c r="AH77" s="76"/>
      <c r="AI77" s="76"/>
      <c r="AJ77" s="94"/>
      <c r="AK77" s="94"/>
    </row>
    <row r="78" spans="4:37" x14ac:dyDescent="0.25">
      <c r="D78" s="76"/>
      <c r="E78" s="76"/>
      <c r="F78" s="76"/>
      <c r="G78" s="76"/>
      <c r="H78" s="76"/>
      <c r="I78" s="76"/>
      <c r="J78" s="76"/>
      <c r="K78" s="76"/>
      <c r="L78" s="76"/>
      <c r="M78" s="94"/>
      <c r="N78" s="76"/>
      <c r="O78" s="76"/>
      <c r="P78" s="76"/>
      <c r="Q78" s="94"/>
      <c r="R78" s="76"/>
      <c r="S78" s="76"/>
      <c r="T78" s="76"/>
      <c r="U78" s="94"/>
      <c r="V78" s="76"/>
      <c r="W78" s="76"/>
      <c r="X78" s="76"/>
      <c r="Y78" s="94"/>
      <c r="Z78" s="76"/>
      <c r="AA78" s="76"/>
      <c r="AB78" s="76"/>
      <c r="AC78" s="94"/>
      <c r="AD78" s="76"/>
      <c r="AE78" s="76"/>
      <c r="AF78" s="76"/>
      <c r="AG78" s="76"/>
      <c r="AH78" s="76"/>
      <c r="AI78" s="76"/>
      <c r="AJ78" s="94"/>
      <c r="AK78" s="94"/>
    </row>
    <row r="79" spans="4:37" x14ac:dyDescent="0.25">
      <c r="D79" s="76"/>
      <c r="E79" s="76"/>
      <c r="F79" s="76"/>
      <c r="G79" s="76"/>
      <c r="H79" s="76"/>
      <c r="I79" s="76"/>
      <c r="J79" s="76"/>
      <c r="K79" s="76"/>
      <c r="L79" s="76"/>
      <c r="M79" s="94"/>
      <c r="N79" s="76"/>
      <c r="O79" s="76"/>
      <c r="P79" s="76"/>
      <c r="Q79" s="94"/>
      <c r="R79" s="76"/>
      <c r="S79" s="76"/>
      <c r="T79" s="76"/>
      <c r="U79" s="94"/>
      <c r="V79" s="76"/>
      <c r="W79" s="76"/>
      <c r="X79" s="76"/>
      <c r="Y79" s="94"/>
      <c r="Z79" s="76"/>
      <c r="AA79" s="76"/>
      <c r="AB79" s="76"/>
      <c r="AC79" s="94"/>
      <c r="AD79" s="76"/>
      <c r="AE79" s="76"/>
      <c r="AF79" s="76"/>
      <c r="AG79" s="76"/>
      <c r="AH79" s="76"/>
      <c r="AI79" s="76"/>
      <c r="AJ79" s="94"/>
      <c r="AK79" s="94"/>
    </row>
    <row r="80" spans="4:37" x14ac:dyDescent="0.25">
      <c r="D80" s="76"/>
      <c r="E80" s="76"/>
      <c r="F80" s="76"/>
      <c r="G80" s="76"/>
      <c r="H80" s="76"/>
      <c r="I80" s="76"/>
      <c r="J80" s="76"/>
      <c r="K80" s="76"/>
      <c r="L80" s="76"/>
      <c r="M80" s="94"/>
      <c r="N80" s="76"/>
      <c r="O80" s="76"/>
      <c r="P80" s="76"/>
      <c r="Q80" s="94"/>
      <c r="R80" s="76"/>
      <c r="S80" s="76"/>
      <c r="T80" s="76"/>
      <c r="U80" s="94"/>
      <c r="V80" s="76"/>
      <c r="W80" s="76"/>
      <c r="X80" s="76"/>
      <c r="Y80" s="94"/>
      <c r="Z80" s="76"/>
      <c r="AA80" s="76"/>
      <c r="AB80" s="76"/>
      <c r="AC80" s="94"/>
      <c r="AD80" s="76"/>
      <c r="AE80" s="76"/>
      <c r="AF80" s="76"/>
      <c r="AG80" s="76"/>
      <c r="AH80" s="76"/>
      <c r="AI80" s="76"/>
      <c r="AJ80" s="94"/>
      <c r="AK80" s="94"/>
    </row>
    <row r="81" spans="4:37" x14ac:dyDescent="0.25">
      <c r="D81" s="76"/>
      <c r="E81" s="76"/>
      <c r="F81" s="76"/>
      <c r="G81" s="76"/>
      <c r="H81" s="76"/>
      <c r="I81" s="76"/>
      <c r="J81" s="76"/>
      <c r="K81" s="76"/>
      <c r="L81" s="76"/>
      <c r="M81" s="94"/>
      <c r="N81" s="76"/>
      <c r="O81" s="76"/>
      <c r="P81" s="76"/>
      <c r="Q81" s="94"/>
      <c r="R81" s="76"/>
      <c r="S81" s="76"/>
      <c r="T81" s="76"/>
      <c r="U81" s="94"/>
      <c r="V81" s="76"/>
      <c r="W81" s="76"/>
      <c r="X81" s="76"/>
      <c r="Y81" s="94"/>
      <c r="Z81" s="76"/>
      <c r="AA81" s="76"/>
      <c r="AB81" s="76"/>
      <c r="AC81" s="94"/>
      <c r="AD81" s="76"/>
      <c r="AE81" s="76"/>
      <c r="AF81" s="76"/>
      <c r="AG81" s="76"/>
      <c r="AH81" s="76"/>
      <c r="AI81" s="76"/>
      <c r="AJ81" s="94"/>
      <c r="AK81" s="94"/>
    </row>
  </sheetData>
  <mergeCells count="10">
    <mergeCell ref="V4:Y4"/>
    <mergeCell ref="Z4:AC4"/>
    <mergeCell ref="AD4:AJ4"/>
    <mergeCell ref="B2:AK2"/>
    <mergeCell ref="B3:AK3"/>
    <mergeCell ref="D4:F4"/>
    <mergeCell ref="G4:I4"/>
    <mergeCell ref="J4:M4"/>
    <mergeCell ref="N4:Q4"/>
    <mergeCell ref="R4:U4"/>
  </mergeCells>
  <printOptions horizontalCentered="1"/>
  <pageMargins left="0.05" right="0.05" top="0.59055118110236204" bottom="0.59055118110236204" header="0.31496062992126" footer="0.31496062992126"/>
  <pageSetup paperSize="9" scale="40" orientation="landscape" r:id="rId1"/>
  <rowBreaks count="1" manualBreakCount="1">
    <brk id="41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K81"/>
  <sheetViews>
    <sheetView showGridLines="0" workbookViewId="0">
      <selection activeCell="AJ9" sqref="AJ9:AK81"/>
    </sheetView>
  </sheetViews>
  <sheetFormatPr defaultRowHeight="12.5" x14ac:dyDescent="0.25"/>
  <cols>
    <col min="1" max="1" width="4.1796875" bestFit="1" customWidth="1"/>
    <col min="2" max="2" width="24" bestFit="1" customWidth="1"/>
    <col min="3" max="3" width="7.1796875" bestFit="1" customWidth="1"/>
    <col min="4" max="6" width="12.54296875" bestFit="1" customWidth="1"/>
    <col min="7" max="9" width="12.54296875" hidden="1" customWidth="1"/>
    <col min="10" max="12" width="12.54296875" bestFit="1" customWidth="1"/>
    <col min="13" max="13" width="14.1796875" bestFit="1" customWidth="1"/>
    <col min="14" max="16" width="12.54296875" bestFit="1" customWidth="1"/>
    <col min="17" max="17" width="14.1796875" bestFit="1" customWidth="1"/>
    <col min="18" max="25" width="12.54296875" hidden="1" customWidth="1"/>
    <col min="26" max="28" width="12.54296875" bestFit="1" customWidth="1"/>
    <col min="29" max="29" width="14.1796875" bestFit="1" customWidth="1"/>
    <col min="30" max="35" width="12.54296875" hidden="1" customWidth="1"/>
    <col min="36" max="36" width="14.1796875" hidden="1" customWidth="1"/>
    <col min="37" max="37" width="12.54296875" bestFit="1" customWidth="1"/>
  </cols>
  <sheetData>
    <row r="1" spans="1:37" ht="14.5" customHeight="1" x14ac:dyDescent="0.3">
      <c r="A1" s="1"/>
    </row>
    <row r="2" spans="1:37" ht="15.65" customHeight="1" x14ac:dyDescent="0.35">
      <c r="A2" s="2" t="s">
        <v>0</v>
      </c>
      <c r="B2" s="128" t="s">
        <v>42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9"/>
      <c r="AA2" s="129"/>
      <c r="AB2" s="129"/>
      <c r="AC2" s="129"/>
      <c r="AD2" s="129"/>
      <c r="AE2" s="129"/>
      <c r="AF2" s="129"/>
      <c r="AG2" s="129"/>
      <c r="AH2" s="129"/>
      <c r="AI2" s="129"/>
      <c r="AJ2" s="129"/>
      <c r="AK2" s="129"/>
    </row>
    <row r="3" spans="1:37" ht="14" x14ac:dyDescent="0.3">
      <c r="A3" s="1" t="s">
        <v>0</v>
      </c>
      <c r="B3" s="130" t="s">
        <v>2</v>
      </c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30"/>
      <c r="W3" s="130"/>
      <c r="X3" s="130"/>
      <c r="Y3" s="130"/>
      <c r="Z3" s="130"/>
      <c r="AA3" s="130"/>
      <c r="AB3" s="130"/>
      <c r="AC3" s="130"/>
      <c r="AD3" s="130"/>
      <c r="AE3" s="130"/>
      <c r="AF3" s="130"/>
      <c r="AG3" s="130"/>
      <c r="AH3" s="130"/>
      <c r="AI3" s="130"/>
      <c r="AJ3" s="130"/>
      <c r="AK3" s="130"/>
    </row>
    <row r="4" spans="1:37" ht="14.5" customHeight="1" x14ac:dyDescent="0.3">
      <c r="A4" s="3" t="s">
        <v>0</v>
      </c>
      <c r="B4" s="4" t="s">
        <v>0</v>
      </c>
      <c r="C4" s="5" t="s">
        <v>0</v>
      </c>
      <c r="D4" s="120" t="s">
        <v>3</v>
      </c>
      <c r="E4" s="120"/>
      <c r="F4" s="120"/>
      <c r="G4" s="120" t="s">
        <v>4</v>
      </c>
      <c r="H4" s="120"/>
      <c r="I4" s="120"/>
      <c r="J4" s="121" t="s">
        <v>5</v>
      </c>
      <c r="K4" s="122"/>
      <c r="L4" s="122"/>
      <c r="M4" s="123"/>
      <c r="N4" s="121" t="s">
        <v>6</v>
      </c>
      <c r="O4" s="124"/>
      <c r="P4" s="124"/>
      <c r="Q4" s="125"/>
      <c r="R4" s="121" t="s">
        <v>7</v>
      </c>
      <c r="S4" s="124"/>
      <c r="T4" s="124"/>
      <c r="U4" s="125"/>
      <c r="V4" s="121" t="s">
        <v>8</v>
      </c>
      <c r="W4" s="126"/>
      <c r="X4" s="126"/>
      <c r="Y4" s="127"/>
      <c r="Z4" s="121" t="s">
        <v>9</v>
      </c>
      <c r="AA4" s="122"/>
      <c r="AB4" s="122"/>
      <c r="AC4" s="123"/>
      <c r="AD4" s="121" t="s">
        <v>10</v>
      </c>
      <c r="AE4" s="122"/>
      <c r="AF4" s="122"/>
      <c r="AG4" s="122"/>
      <c r="AH4" s="122"/>
      <c r="AI4" s="122"/>
      <c r="AJ4" s="123"/>
      <c r="AK4" s="6"/>
    </row>
    <row r="5" spans="1:37" ht="43.15" customHeight="1" x14ac:dyDescent="0.3">
      <c r="A5" s="8" t="s">
        <v>0</v>
      </c>
      <c r="B5" s="9" t="s">
        <v>11</v>
      </c>
      <c r="C5" s="10" t="s">
        <v>12</v>
      </c>
      <c r="D5" s="11" t="s">
        <v>13</v>
      </c>
      <c r="E5" s="12" t="s">
        <v>14</v>
      </c>
      <c r="F5" s="13" t="s">
        <v>15</v>
      </c>
      <c r="G5" s="11" t="s">
        <v>13</v>
      </c>
      <c r="H5" s="12" t="s">
        <v>14</v>
      </c>
      <c r="I5" s="13" t="s">
        <v>15</v>
      </c>
      <c r="J5" s="11" t="s">
        <v>13</v>
      </c>
      <c r="K5" s="12" t="s">
        <v>14</v>
      </c>
      <c r="L5" s="12" t="s">
        <v>15</v>
      </c>
      <c r="M5" s="13" t="s">
        <v>16</v>
      </c>
      <c r="N5" s="11" t="s">
        <v>13</v>
      </c>
      <c r="O5" s="12" t="s">
        <v>14</v>
      </c>
      <c r="P5" s="14" t="s">
        <v>15</v>
      </c>
      <c r="Q5" s="15" t="s">
        <v>17</v>
      </c>
      <c r="R5" s="12" t="s">
        <v>13</v>
      </c>
      <c r="S5" s="12" t="s">
        <v>14</v>
      </c>
      <c r="T5" s="14" t="s">
        <v>15</v>
      </c>
      <c r="U5" s="15" t="s">
        <v>18</v>
      </c>
      <c r="V5" s="12" t="s">
        <v>13</v>
      </c>
      <c r="W5" s="12" t="s">
        <v>14</v>
      </c>
      <c r="X5" s="14" t="s">
        <v>15</v>
      </c>
      <c r="Y5" s="15" t="s">
        <v>19</v>
      </c>
      <c r="Z5" s="11" t="s">
        <v>13</v>
      </c>
      <c r="AA5" s="12" t="s">
        <v>14</v>
      </c>
      <c r="AB5" s="12" t="s">
        <v>15</v>
      </c>
      <c r="AC5" s="13" t="s">
        <v>20</v>
      </c>
      <c r="AD5" s="11" t="s">
        <v>13</v>
      </c>
      <c r="AE5" s="12" t="s">
        <v>14</v>
      </c>
      <c r="AF5" s="12" t="s">
        <v>15</v>
      </c>
      <c r="AG5" s="12" t="s">
        <v>0</v>
      </c>
      <c r="AH5" s="12" t="s">
        <v>0</v>
      </c>
      <c r="AI5" s="12" t="s">
        <v>0</v>
      </c>
      <c r="AJ5" s="16" t="s">
        <v>20</v>
      </c>
      <c r="AK5" s="17" t="s">
        <v>21</v>
      </c>
    </row>
    <row r="6" spans="1:37" ht="14.5" customHeight="1" x14ac:dyDescent="0.25">
      <c r="A6" s="46"/>
      <c r="B6" s="47"/>
      <c r="C6" s="48"/>
      <c r="D6" s="49"/>
      <c r="E6" s="50"/>
      <c r="F6" s="51"/>
      <c r="G6" s="49"/>
      <c r="H6" s="50"/>
      <c r="I6" s="51"/>
      <c r="J6" s="49"/>
      <c r="K6" s="50"/>
      <c r="L6" s="50"/>
      <c r="M6" s="51"/>
      <c r="N6" s="49"/>
      <c r="O6" s="50"/>
      <c r="P6" s="50"/>
      <c r="Q6" s="51"/>
      <c r="R6" s="49"/>
      <c r="S6" s="50"/>
      <c r="T6" s="50"/>
      <c r="U6" s="51"/>
      <c r="V6" s="49"/>
      <c r="W6" s="50"/>
      <c r="X6" s="50"/>
      <c r="Y6" s="51"/>
      <c r="Z6" s="49"/>
      <c r="AA6" s="50"/>
      <c r="AB6" s="50"/>
      <c r="AC6" s="51"/>
      <c r="AD6" s="49"/>
      <c r="AE6" s="50"/>
      <c r="AF6" s="50"/>
      <c r="AG6" s="50"/>
      <c r="AH6" s="50"/>
      <c r="AI6" s="51"/>
      <c r="AJ6" s="49"/>
      <c r="AK6" s="52"/>
    </row>
    <row r="7" spans="1:37" ht="14.5" customHeight="1" x14ac:dyDescent="0.3">
      <c r="A7" s="53" t="s">
        <v>0</v>
      </c>
      <c r="B7" s="54" t="s">
        <v>34</v>
      </c>
      <c r="C7" s="48"/>
      <c r="D7" s="49"/>
      <c r="E7" s="50"/>
      <c r="F7" s="51"/>
      <c r="G7" s="49"/>
      <c r="H7" s="50"/>
      <c r="I7" s="51"/>
      <c r="J7" s="49"/>
      <c r="K7" s="50"/>
      <c r="L7" s="50"/>
      <c r="M7" s="51"/>
      <c r="N7" s="49"/>
      <c r="O7" s="50"/>
      <c r="P7" s="50"/>
      <c r="Q7" s="51"/>
      <c r="R7" s="49"/>
      <c r="S7" s="50"/>
      <c r="T7" s="50"/>
      <c r="U7" s="51"/>
      <c r="V7" s="49"/>
      <c r="W7" s="50"/>
      <c r="X7" s="50"/>
      <c r="Y7" s="51"/>
      <c r="Z7" s="49"/>
      <c r="AA7" s="50"/>
      <c r="AB7" s="50"/>
      <c r="AC7" s="51"/>
      <c r="AD7" s="49"/>
      <c r="AE7" s="50"/>
      <c r="AF7" s="50"/>
      <c r="AG7" s="50"/>
      <c r="AH7" s="50"/>
      <c r="AI7" s="51"/>
      <c r="AJ7" s="49"/>
      <c r="AK7" s="52"/>
    </row>
    <row r="8" spans="1:37" ht="14.5" customHeight="1" x14ac:dyDescent="0.25">
      <c r="A8" s="46"/>
      <c r="B8" s="47"/>
      <c r="C8" s="48"/>
      <c r="D8" s="49"/>
      <c r="E8" s="50"/>
      <c r="F8" s="51"/>
      <c r="G8" s="49"/>
      <c r="H8" s="50"/>
      <c r="I8" s="51"/>
      <c r="J8" s="49"/>
      <c r="K8" s="50"/>
      <c r="L8" s="50"/>
      <c r="M8" s="51"/>
      <c r="N8" s="49"/>
      <c r="O8" s="50"/>
      <c r="P8" s="50"/>
      <c r="Q8" s="51"/>
      <c r="R8" s="49"/>
      <c r="S8" s="50"/>
      <c r="T8" s="50"/>
      <c r="U8" s="51"/>
      <c r="V8" s="49"/>
      <c r="W8" s="50"/>
      <c r="X8" s="50"/>
      <c r="Y8" s="51"/>
      <c r="Z8" s="49"/>
      <c r="AA8" s="50"/>
      <c r="AB8" s="50"/>
      <c r="AC8" s="51"/>
      <c r="AD8" s="49"/>
      <c r="AE8" s="50"/>
      <c r="AF8" s="50"/>
      <c r="AG8" s="50"/>
      <c r="AH8" s="50"/>
      <c r="AI8" s="51"/>
      <c r="AJ8" s="49"/>
      <c r="AK8" s="52"/>
    </row>
    <row r="9" spans="1:37" ht="13" x14ac:dyDescent="0.3">
      <c r="A9" s="55" t="s">
        <v>101</v>
      </c>
      <c r="B9" s="56" t="s">
        <v>415</v>
      </c>
      <c r="C9" s="57" t="s">
        <v>416</v>
      </c>
      <c r="D9" s="77">
        <v>837275346</v>
      </c>
      <c r="E9" s="78">
        <v>435803870</v>
      </c>
      <c r="F9" s="79">
        <f>$D9       +$E9</f>
        <v>1273079216</v>
      </c>
      <c r="G9" s="77">
        <v>837275346</v>
      </c>
      <c r="H9" s="78">
        <v>435803870</v>
      </c>
      <c r="I9" s="79">
        <f>$G9       +$H9</f>
        <v>1273079216</v>
      </c>
      <c r="J9" s="77">
        <v>252934436</v>
      </c>
      <c r="K9" s="78">
        <v>79443315</v>
      </c>
      <c r="L9" s="78">
        <f>$J9       +$K9</f>
        <v>332377751</v>
      </c>
      <c r="M9" s="95">
        <f>IF(($F9       =0),0,($L9       /$F9       ))</f>
        <v>0.2610817510981972</v>
      </c>
      <c r="N9" s="77">
        <v>231878276</v>
      </c>
      <c r="O9" s="78">
        <v>83281923</v>
      </c>
      <c r="P9" s="78">
        <f>$N9       +$O9</f>
        <v>315160199</v>
      </c>
      <c r="Q9" s="95">
        <f>IF(($F9       =0),0,($P9       /$F9       ))</f>
        <v>0.24755741436909925</v>
      </c>
      <c r="R9" s="77">
        <v>0</v>
      </c>
      <c r="S9" s="78">
        <v>0</v>
      </c>
      <c r="T9" s="78">
        <f>$R9       +$S9</f>
        <v>0</v>
      </c>
      <c r="U9" s="95">
        <f>IF(($I9       =0),0,($T9       /$I9       ))</f>
        <v>0</v>
      </c>
      <c r="V9" s="77">
        <v>0</v>
      </c>
      <c r="W9" s="78">
        <v>0</v>
      </c>
      <c r="X9" s="78">
        <f>$V9       +$W9</f>
        <v>0</v>
      </c>
      <c r="Y9" s="95">
        <f>IF(($I9       =0),0,($X9       /$I9       ))</f>
        <v>0</v>
      </c>
      <c r="Z9" s="77">
        <f>$J9       +$N9</f>
        <v>484812712</v>
      </c>
      <c r="AA9" s="78">
        <f>$K9       +$O9</f>
        <v>162725238</v>
      </c>
      <c r="AB9" s="78">
        <f>$Z9       +$AA9</f>
        <v>647537950</v>
      </c>
      <c r="AC9" s="95">
        <f>IF(($F9       =0),0,($AB9       /$F9       ))</f>
        <v>0.50863916546729637</v>
      </c>
      <c r="AD9" s="77">
        <v>210205458</v>
      </c>
      <c r="AE9" s="78">
        <v>109506147</v>
      </c>
      <c r="AF9" s="78">
        <f>$AD9       +$AE9</f>
        <v>319711605</v>
      </c>
      <c r="AG9" s="78">
        <v>1265346123</v>
      </c>
      <c r="AH9" s="78">
        <v>1262833821</v>
      </c>
      <c r="AI9" s="79">
        <v>603633003</v>
      </c>
      <c r="AJ9" s="114">
        <f>IF(($AG9       =0),0,($AI9       /$AG9       ))</f>
        <v>0.47704971155943549</v>
      </c>
      <c r="AK9" s="115">
        <f>IF(($AF9       =0),0,(($P9       /$AF9       )-1))</f>
        <v>-1.4235973698858984E-2</v>
      </c>
    </row>
    <row r="10" spans="1:37" ht="13" x14ac:dyDescent="0.3">
      <c r="A10" s="55" t="s">
        <v>101</v>
      </c>
      <c r="B10" s="56" t="s">
        <v>417</v>
      </c>
      <c r="C10" s="57" t="s">
        <v>418</v>
      </c>
      <c r="D10" s="77">
        <v>1326753040</v>
      </c>
      <c r="E10" s="78">
        <v>162092949</v>
      </c>
      <c r="F10" s="79">
        <f t="shared" ref="F10:F32" si="0">$D10      +$E10</f>
        <v>1488845989</v>
      </c>
      <c r="G10" s="77">
        <v>1326753040</v>
      </c>
      <c r="H10" s="78">
        <v>162092949</v>
      </c>
      <c r="I10" s="79">
        <f t="shared" ref="I10:I32" si="1">$G10      +$H10</f>
        <v>1488845989</v>
      </c>
      <c r="J10" s="77">
        <v>344379762</v>
      </c>
      <c r="K10" s="78">
        <v>43885146</v>
      </c>
      <c r="L10" s="78">
        <f t="shared" ref="L10:L32" si="2">$J10      +$K10</f>
        <v>388264908</v>
      </c>
      <c r="M10" s="95">
        <f t="shared" ref="M10:M32" si="3">IF(($F10      =0),0,($L10      /$F10      ))</f>
        <v>0.26078245222716584</v>
      </c>
      <c r="N10" s="77">
        <v>315115815</v>
      </c>
      <c r="O10" s="78">
        <v>58931559</v>
      </c>
      <c r="P10" s="78">
        <f t="shared" ref="P10:P32" si="4">$N10      +$O10</f>
        <v>374047374</v>
      </c>
      <c r="Q10" s="95">
        <f t="shared" ref="Q10:Q32" si="5">IF(($F10      =0),0,($P10      /$F10      ))</f>
        <v>0.25123308707788716</v>
      </c>
      <c r="R10" s="77">
        <v>0</v>
      </c>
      <c r="S10" s="78">
        <v>0</v>
      </c>
      <c r="T10" s="78">
        <f t="shared" ref="T10:T32" si="6">$R10      +$S10</f>
        <v>0</v>
      </c>
      <c r="U10" s="95">
        <f t="shared" ref="U10:U32" si="7">IF(($I10      =0),0,($T10      /$I10      ))</f>
        <v>0</v>
      </c>
      <c r="V10" s="77">
        <v>0</v>
      </c>
      <c r="W10" s="78">
        <v>0</v>
      </c>
      <c r="X10" s="78">
        <f t="shared" ref="X10:X32" si="8">$V10      +$W10</f>
        <v>0</v>
      </c>
      <c r="Y10" s="95">
        <f t="shared" ref="Y10:Y32" si="9">IF(($I10      =0),0,($X10      /$I10      ))</f>
        <v>0</v>
      </c>
      <c r="Z10" s="77">
        <f t="shared" ref="Z10:Z32" si="10">$J10      +$N10</f>
        <v>659495577</v>
      </c>
      <c r="AA10" s="78">
        <f t="shared" ref="AA10:AA32" si="11">$K10      +$O10</f>
        <v>102816705</v>
      </c>
      <c r="AB10" s="78">
        <f t="shared" ref="AB10:AB32" si="12">$Z10      +$AA10</f>
        <v>762312282</v>
      </c>
      <c r="AC10" s="95">
        <f t="shared" ref="AC10:AC32" si="13">IF(($F10      =0),0,($AB10      /$F10      ))</f>
        <v>0.51201553930505295</v>
      </c>
      <c r="AD10" s="77">
        <v>282772921</v>
      </c>
      <c r="AE10" s="78">
        <v>54863879</v>
      </c>
      <c r="AF10" s="78">
        <f t="shared" ref="AF10:AF32" si="14">$AD10      +$AE10</f>
        <v>337636800</v>
      </c>
      <c r="AG10" s="78">
        <v>1368188124</v>
      </c>
      <c r="AH10" s="78">
        <v>1675648152</v>
      </c>
      <c r="AI10" s="79">
        <v>724387885</v>
      </c>
      <c r="AJ10" s="114">
        <f t="shared" ref="AJ10:AJ32" si="15">IF(($AG10      =0),0,($AI10      /$AG10      ))</f>
        <v>0.52945049901631802</v>
      </c>
      <c r="AK10" s="115">
        <f t="shared" ref="AK10:AK32" si="16">IF(($AF10      =0),0,(($P10      /$AF10      )-1))</f>
        <v>0.10783947128985938</v>
      </c>
    </row>
    <row r="11" spans="1:37" ht="13" x14ac:dyDescent="0.3">
      <c r="A11" s="55" t="s">
        <v>101</v>
      </c>
      <c r="B11" s="56" t="s">
        <v>419</v>
      </c>
      <c r="C11" s="57" t="s">
        <v>420</v>
      </c>
      <c r="D11" s="77">
        <v>977554653</v>
      </c>
      <c r="E11" s="78">
        <v>127472267</v>
      </c>
      <c r="F11" s="79">
        <f t="shared" si="0"/>
        <v>1105026920</v>
      </c>
      <c r="G11" s="77">
        <v>977554653</v>
      </c>
      <c r="H11" s="78">
        <v>127472267</v>
      </c>
      <c r="I11" s="79">
        <f t="shared" si="1"/>
        <v>1105026920</v>
      </c>
      <c r="J11" s="77">
        <v>261800220</v>
      </c>
      <c r="K11" s="78">
        <v>244548</v>
      </c>
      <c r="L11" s="78">
        <f t="shared" si="2"/>
        <v>262044768</v>
      </c>
      <c r="M11" s="95">
        <f t="shared" si="3"/>
        <v>0.23713880925181444</v>
      </c>
      <c r="N11" s="77">
        <v>227885883</v>
      </c>
      <c r="O11" s="78">
        <v>39537042</v>
      </c>
      <c r="P11" s="78">
        <f t="shared" si="4"/>
        <v>267422925</v>
      </c>
      <c r="Q11" s="95">
        <f t="shared" si="5"/>
        <v>0.24200580108944314</v>
      </c>
      <c r="R11" s="77">
        <v>0</v>
      </c>
      <c r="S11" s="78">
        <v>0</v>
      </c>
      <c r="T11" s="78">
        <f t="shared" si="6"/>
        <v>0</v>
      </c>
      <c r="U11" s="95">
        <f t="shared" si="7"/>
        <v>0</v>
      </c>
      <c r="V11" s="77">
        <v>0</v>
      </c>
      <c r="W11" s="78">
        <v>0</v>
      </c>
      <c r="X11" s="78">
        <f t="shared" si="8"/>
        <v>0</v>
      </c>
      <c r="Y11" s="95">
        <f t="shared" si="9"/>
        <v>0</v>
      </c>
      <c r="Z11" s="77">
        <f t="shared" si="10"/>
        <v>489686103</v>
      </c>
      <c r="AA11" s="78">
        <f t="shared" si="11"/>
        <v>39781590</v>
      </c>
      <c r="AB11" s="78">
        <f t="shared" si="12"/>
        <v>529467693</v>
      </c>
      <c r="AC11" s="95">
        <f t="shared" si="13"/>
        <v>0.47914461034125755</v>
      </c>
      <c r="AD11" s="77">
        <v>95243823</v>
      </c>
      <c r="AE11" s="78">
        <v>26294934</v>
      </c>
      <c r="AF11" s="78">
        <f t="shared" si="14"/>
        <v>121538757</v>
      </c>
      <c r="AG11" s="78">
        <v>1006489298</v>
      </c>
      <c r="AH11" s="78">
        <v>1029138111</v>
      </c>
      <c r="AI11" s="79">
        <v>366222248</v>
      </c>
      <c r="AJ11" s="114">
        <f t="shared" si="15"/>
        <v>0.36386104524680202</v>
      </c>
      <c r="AK11" s="115">
        <f t="shared" si="16"/>
        <v>1.2003098567150889</v>
      </c>
    </row>
    <row r="12" spans="1:37" ht="13" x14ac:dyDescent="0.3">
      <c r="A12" s="55" t="s">
        <v>101</v>
      </c>
      <c r="B12" s="56" t="s">
        <v>421</v>
      </c>
      <c r="C12" s="57" t="s">
        <v>422</v>
      </c>
      <c r="D12" s="77">
        <v>578341943</v>
      </c>
      <c r="E12" s="78">
        <v>73178050</v>
      </c>
      <c r="F12" s="79">
        <f t="shared" si="0"/>
        <v>651519993</v>
      </c>
      <c r="G12" s="77">
        <v>578341943</v>
      </c>
      <c r="H12" s="78">
        <v>73178050</v>
      </c>
      <c r="I12" s="79">
        <f t="shared" si="1"/>
        <v>651519993</v>
      </c>
      <c r="J12" s="77">
        <v>152599706</v>
      </c>
      <c r="K12" s="78">
        <v>5084425</v>
      </c>
      <c r="L12" s="78">
        <f t="shared" si="2"/>
        <v>157684131</v>
      </c>
      <c r="M12" s="95">
        <f t="shared" si="3"/>
        <v>0.24202500720495926</v>
      </c>
      <c r="N12" s="77">
        <v>133968929</v>
      </c>
      <c r="O12" s="78">
        <v>23918795</v>
      </c>
      <c r="P12" s="78">
        <f t="shared" si="4"/>
        <v>157887724</v>
      </c>
      <c r="Q12" s="95">
        <f t="shared" si="5"/>
        <v>0.24233749646421057</v>
      </c>
      <c r="R12" s="77">
        <v>0</v>
      </c>
      <c r="S12" s="78">
        <v>0</v>
      </c>
      <c r="T12" s="78">
        <f t="shared" si="6"/>
        <v>0</v>
      </c>
      <c r="U12" s="95">
        <f t="shared" si="7"/>
        <v>0</v>
      </c>
      <c r="V12" s="77">
        <v>0</v>
      </c>
      <c r="W12" s="78">
        <v>0</v>
      </c>
      <c r="X12" s="78">
        <f t="shared" si="8"/>
        <v>0</v>
      </c>
      <c r="Y12" s="95">
        <f t="shared" si="9"/>
        <v>0</v>
      </c>
      <c r="Z12" s="77">
        <f t="shared" si="10"/>
        <v>286568635</v>
      </c>
      <c r="AA12" s="78">
        <f t="shared" si="11"/>
        <v>29003220</v>
      </c>
      <c r="AB12" s="78">
        <f t="shared" si="12"/>
        <v>315571855</v>
      </c>
      <c r="AC12" s="95">
        <f t="shared" si="13"/>
        <v>0.48436250366916983</v>
      </c>
      <c r="AD12" s="77">
        <v>135966883</v>
      </c>
      <c r="AE12" s="78">
        <v>22693721</v>
      </c>
      <c r="AF12" s="78">
        <f t="shared" si="14"/>
        <v>158660604</v>
      </c>
      <c r="AG12" s="78">
        <v>693683254</v>
      </c>
      <c r="AH12" s="78">
        <v>626847515</v>
      </c>
      <c r="AI12" s="79">
        <v>326781344</v>
      </c>
      <c r="AJ12" s="114">
        <f t="shared" si="15"/>
        <v>0.47108149449431569</v>
      </c>
      <c r="AK12" s="115">
        <f t="shared" si="16"/>
        <v>-4.8712785689382088E-3</v>
      </c>
    </row>
    <row r="13" spans="1:37" ht="13" x14ac:dyDescent="0.3">
      <c r="A13" s="55" t="s">
        <v>101</v>
      </c>
      <c r="B13" s="56" t="s">
        <v>423</v>
      </c>
      <c r="C13" s="57" t="s">
        <v>424</v>
      </c>
      <c r="D13" s="77">
        <v>1445477787</v>
      </c>
      <c r="E13" s="78">
        <v>50013400</v>
      </c>
      <c r="F13" s="79">
        <f t="shared" si="0"/>
        <v>1495491187</v>
      </c>
      <c r="G13" s="77">
        <v>1445477787</v>
      </c>
      <c r="H13" s="78">
        <v>50013400</v>
      </c>
      <c r="I13" s="79">
        <f t="shared" si="1"/>
        <v>1495491187</v>
      </c>
      <c r="J13" s="77">
        <v>407190553</v>
      </c>
      <c r="K13" s="78">
        <v>6326182</v>
      </c>
      <c r="L13" s="78">
        <f t="shared" si="2"/>
        <v>413516735</v>
      </c>
      <c r="M13" s="95">
        <f t="shared" si="3"/>
        <v>0.27650897484025094</v>
      </c>
      <c r="N13" s="77">
        <v>369111953</v>
      </c>
      <c r="O13" s="78">
        <v>8931669</v>
      </c>
      <c r="P13" s="78">
        <f t="shared" si="4"/>
        <v>378043622</v>
      </c>
      <c r="Q13" s="95">
        <f t="shared" si="5"/>
        <v>0.25278893335263769</v>
      </c>
      <c r="R13" s="77">
        <v>0</v>
      </c>
      <c r="S13" s="78">
        <v>0</v>
      </c>
      <c r="T13" s="78">
        <f t="shared" si="6"/>
        <v>0</v>
      </c>
      <c r="U13" s="95">
        <f t="shared" si="7"/>
        <v>0</v>
      </c>
      <c r="V13" s="77">
        <v>0</v>
      </c>
      <c r="W13" s="78">
        <v>0</v>
      </c>
      <c r="X13" s="78">
        <f t="shared" si="8"/>
        <v>0</v>
      </c>
      <c r="Y13" s="95">
        <f t="shared" si="9"/>
        <v>0</v>
      </c>
      <c r="Z13" s="77">
        <f t="shared" si="10"/>
        <v>776302506</v>
      </c>
      <c r="AA13" s="78">
        <f t="shared" si="11"/>
        <v>15257851</v>
      </c>
      <c r="AB13" s="78">
        <f t="shared" si="12"/>
        <v>791560357</v>
      </c>
      <c r="AC13" s="95">
        <f t="shared" si="13"/>
        <v>0.52929790819288858</v>
      </c>
      <c r="AD13" s="77">
        <v>259491558</v>
      </c>
      <c r="AE13" s="78">
        <v>21199768</v>
      </c>
      <c r="AF13" s="78">
        <f t="shared" si="14"/>
        <v>280691326</v>
      </c>
      <c r="AG13" s="78">
        <v>1321092768</v>
      </c>
      <c r="AH13" s="78">
        <v>1336894796</v>
      </c>
      <c r="AI13" s="79">
        <v>667409608</v>
      </c>
      <c r="AJ13" s="114">
        <f t="shared" si="15"/>
        <v>0.50519511132468786</v>
      </c>
      <c r="AK13" s="115">
        <f t="shared" si="16"/>
        <v>0.3468304396410169</v>
      </c>
    </row>
    <row r="14" spans="1:37" ht="13" x14ac:dyDescent="0.3">
      <c r="A14" s="55" t="s">
        <v>101</v>
      </c>
      <c r="B14" s="56" t="s">
        <v>425</v>
      </c>
      <c r="C14" s="57" t="s">
        <v>426</v>
      </c>
      <c r="D14" s="77">
        <v>396928721</v>
      </c>
      <c r="E14" s="78">
        <v>16525974</v>
      </c>
      <c r="F14" s="79">
        <f t="shared" si="0"/>
        <v>413454695</v>
      </c>
      <c r="G14" s="77">
        <v>396928721</v>
      </c>
      <c r="H14" s="78">
        <v>16525974</v>
      </c>
      <c r="I14" s="79">
        <f t="shared" si="1"/>
        <v>413454695</v>
      </c>
      <c r="J14" s="77">
        <v>115201882</v>
      </c>
      <c r="K14" s="78">
        <v>4424708</v>
      </c>
      <c r="L14" s="78">
        <f t="shared" si="2"/>
        <v>119626590</v>
      </c>
      <c r="M14" s="95">
        <f t="shared" si="3"/>
        <v>0.28933421592902703</v>
      </c>
      <c r="N14" s="77">
        <v>109514708</v>
      </c>
      <c r="O14" s="78">
        <v>4972038</v>
      </c>
      <c r="P14" s="78">
        <f t="shared" si="4"/>
        <v>114486746</v>
      </c>
      <c r="Q14" s="95">
        <f t="shared" si="5"/>
        <v>0.27690275956353572</v>
      </c>
      <c r="R14" s="77">
        <v>0</v>
      </c>
      <c r="S14" s="78">
        <v>0</v>
      </c>
      <c r="T14" s="78">
        <f t="shared" si="6"/>
        <v>0</v>
      </c>
      <c r="U14" s="95">
        <f t="shared" si="7"/>
        <v>0</v>
      </c>
      <c r="V14" s="77">
        <v>0</v>
      </c>
      <c r="W14" s="78">
        <v>0</v>
      </c>
      <c r="X14" s="78">
        <f t="shared" si="8"/>
        <v>0</v>
      </c>
      <c r="Y14" s="95">
        <f t="shared" si="9"/>
        <v>0</v>
      </c>
      <c r="Z14" s="77">
        <f t="shared" si="10"/>
        <v>224716590</v>
      </c>
      <c r="AA14" s="78">
        <f t="shared" si="11"/>
        <v>9396746</v>
      </c>
      <c r="AB14" s="78">
        <f t="shared" si="12"/>
        <v>234113336</v>
      </c>
      <c r="AC14" s="95">
        <f t="shared" si="13"/>
        <v>0.56623697549256269</v>
      </c>
      <c r="AD14" s="77">
        <v>20861665</v>
      </c>
      <c r="AE14" s="78">
        <v>3754779</v>
      </c>
      <c r="AF14" s="78">
        <f t="shared" si="14"/>
        <v>24616444</v>
      </c>
      <c r="AG14" s="78">
        <v>414305597</v>
      </c>
      <c r="AH14" s="78">
        <v>433692210</v>
      </c>
      <c r="AI14" s="79">
        <v>134036589</v>
      </c>
      <c r="AJ14" s="114">
        <f t="shared" si="15"/>
        <v>0.32352106746943127</v>
      </c>
      <c r="AK14" s="115">
        <f t="shared" si="16"/>
        <v>3.6508238964165578</v>
      </c>
    </row>
    <row r="15" spans="1:37" ht="13" x14ac:dyDescent="0.3">
      <c r="A15" s="55" t="s">
        <v>101</v>
      </c>
      <c r="B15" s="56" t="s">
        <v>75</v>
      </c>
      <c r="C15" s="57" t="s">
        <v>76</v>
      </c>
      <c r="D15" s="77">
        <v>3359877305</v>
      </c>
      <c r="E15" s="78">
        <v>216314250</v>
      </c>
      <c r="F15" s="79">
        <f t="shared" si="0"/>
        <v>3576191555</v>
      </c>
      <c r="G15" s="77">
        <v>3359877305</v>
      </c>
      <c r="H15" s="78">
        <v>216314250</v>
      </c>
      <c r="I15" s="79">
        <f t="shared" si="1"/>
        <v>3576191555</v>
      </c>
      <c r="J15" s="77">
        <v>937031544</v>
      </c>
      <c r="K15" s="78">
        <v>48010104</v>
      </c>
      <c r="L15" s="78">
        <f t="shared" si="2"/>
        <v>985041648</v>
      </c>
      <c r="M15" s="95">
        <f t="shared" si="3"/>
        <v>0.27544431914525896</v>
      </c>
      <c r="N15" s="77">
        <v>875243036</v>
      </c>
      <c r="O15" s="78">
        <v>49169954</v>
      </c>
      <c r="P15" s="78">
        <f t="shared" si="4"/>
        <v>924412990</v>
      </c>
      <c r="Q15" s="95">
        <f t="shared" si="5"/>
        <v>0.25849090457907531</v>
      </c>
      <c r="R15" s="77">
        <v>0</v>
      </c>
      <c r="S15" s="78">
        <v>0</v>
      </c>
      <c r="T15" s="78">
        <f t="shared" si="6"/>
        <v>0</v>
      </c>
      <c r="U15" s="95">
        <f t="shared" si="7"/>
        <v>0</v>
      </c>
      <c r="V15" s="77">
        <v>0</v>
      </c>
      <c r="W15" s="78">
        <v>0</v>
      </c>
      <c r="X15" s="78">
        <f t="shared" si="8"/>
        <v>0</v>
      </c>
      <c r="Y15" s="95">
        <f t="shared" si="9"/>
        <v>0</v>
      </c>
      <c r="Z15" s="77">
        <f t="shared" si="10"/>
        <v>1812274580</v>
      </c>
      <c r="AA15" s="78">
        <f t="shared" si="11"/>
        <v>97180058</v>
      </c>
      <c r="AB15" s="78">
        <f t="shared" si="12"/>
        <v>1909454638</v>
      </c>
      <c r="AC15" s="95">
        <f t="shared" si="13"/>
        <v>0.53393522372433433</v>
      </c>
      <c r="AD15" s="77">
        <v>739526481</v>
      </c>
      <c r="AE15" s="78">
        <v>71606978</v>
      </c>
      <c r="AF15" s="78">
        <f t="shared" si="14"/>
        <v>811133459</v>
      </c>
      <c r="AG15" s="78">
        <v>3574030887</v>
      </c>
      <c r="AH15" s="78">
        <v>3610869850</v>
      </c>
      <c r="AI15" s="79">
        <v>1638256442</v>
      </c>
      <c r="AJ15" s="114">
        <f t="shared" si="15"/>
        <v>0.45837780752228852</v>
      </c>
      <c r="AK15" s="115">
        <f t="shared" si="16"/>
        <v>0.1396558479287191</v>
      </c>
    </row>
    <row r="16" spans="1:37" ht="13" x14ac:dyDescent="0.3">
      <c r="A16" s="55" t="s">
        <v>116</v>
      </c>
      <c r="B16" s="56" t="s">
        <v>427</v>
      </c>
      <c r="C16" s="57" t="s">
        <v>428</v>
      </c>
      <c r="D16" s="77">
        <v>648808310</v>
      </c>
      <c r="E16" s="78">
        <v>500000</v>
      </c>
      <c r="F16" s="79">
        <f t="shared" si="0"/>
        <v>649308310</v>
      </c>
      <c r="G16" s="77">
        <v>648808310</v>
      </c>
      <c r="H16" s="78">
        <v>500000</v>
      </c>
      <c r="I16" s="79">
        <f t="shared" si="1"/>
        <v>649308310</v>
      </c>
      <c r="J16" s="77">
        <v>247208760</v>
      </c>
      <c r="K16" s="78">
        <v>0</v>
      </c>
      <c r="L16" s="78">
        <f t="shared" si="2"/>
        <v>247208760</v>
      </c>
      <c r="M16" s="95">
        <f t="shared" si="3"/>
        <v>0.38072631474560981</v>
      </c>
      <c r="N16" s="77">
        <v>220534754</v>
      </c>
      <c r="O16" s="78">
        <v>0</v>
      </c>
      <c r="P16" s="78">
        <f t="shared" si="4"/>
        <v>220534754</v>
      </c>
      <c r="Q16" s="95">
        <f t="shared" si="5"/>
        <v>0.33964566694056325</v>
      </c>
      <c r="R16" s="77">
        <v>0</v>
      </c>
      <c r="S16" s="78">
        <v>0</v>
      </c>
      <c r="T16" s="78">
        <f t="shared" si="6"/>
        <v>0</v>
      </c>
      <c r="U16" s="95">
        <f t="shared" si="7"/>
        <v>0</v>
      </c>
      <c r="V16" s="77">
        <v>0</v>
      </c>
      <c r="W16" s="78">
        <v>0</v>
      </c>
      <c r="X16" s="78">
        <f t="shared" si="8"/>
        <v>0</v>
      </c>
      <c r="Y16" s="95">
        <f t="shared" si="9"/>
        <v>0</v>
      </c>
      <c r="Z16" s="77">
        <f t="shared" si="10"/>
        <v>467743514</v>
      </c>
      <c r="AA16" s="78">
        <f t="shared" si="11"/>
        <v>0</v>
      </c>
      <c r="AB16" s="78">
        <f t="shared" si="12"/>
        <v>467743514</v>
      </c>
      <c r="AC16" s="95">
        <f t="shared" si="13"/>
        <v>0.72037198168617311</v>
      </c>
      <c r="AD16" s="77">
        <v>210535567</v>
      </c>
      <c r="AE16" s="78">
        <v>0</v>
      </c>
      <c r="AF16" s="78">
        <f t="shared" si="14"/>
        <v>210535567</v>
      </c>
      <c r="AG16" s="78">
        <v>631926800</v>
      </c>
      <c r="AH16" s="78">
        <v>900067609</v>
      </c>
      <c r="AI16" s="79">
        <v>444848324</v>
      </c>
      <c r="AJ16" s="114">
        <f t="shared" si="15"/>
        <v>0.70395546446202317</v>
      </c>
      <c r="AK16" s="115">
        <f t="shared" si="16"/>
        <v>4.7494051207034316E-2</v>
      </c>
    </row>
    <row r="17" spans="1:37" ht="14" x14ac:dyDescent="0.3">
      <c r="A17" s="58" t="s">
        <v>0</v>
      </c>
      <c r="B17" s="59" t="s">
        <v>429</v>
      </c>
      <c r="C17" s="60" t="s">
        <v>0</v>
      </c>
      <c r="D17" s="80">
        <f>SUM(D9:D16)</f>
        <v>9571017105</v>
      </c>
      <c r="E17" s="81">
        <f>SUM(E9:E16)</f>
        <v>1081900760</v>
      </c>
      <c r="F17" s="82">
        <f t="shared" si="0"/>
        <v>10652917865</v>
      </c>
      <c r="G17" s="80">
        <f>SUM(G9:G16)</f>
        <v>9571017105</v>
      </c>
      <c r="H17" s="81">
        <f>SUM(H9:H16)</f>
        <v>1081900760</v>
      </c>
      <c r="I17" s="82">
        <f t="shared" si="1"/>
        <v>10652917865</v>
      </c>
      <c r="J17" s="80">
        <f>SUM(J9:J16)</f>
        <v>2718346863</v>
      </c>
      <c r="K17" s="81">
        <f>SUM(K9:K16)</f>
        <v>187418428</v>
      </c>
      <c r="L17" s="81">
        <f t="shared" si="2"/>
        <v>2905765291</v>
      </c>
      <c r="M17" s="96">
        <f t="shared" si="3"/>
        <v>0.2727670792006055</v>
      </c>
      <c r="N17" s="80">
        <f>SUM(N9:N16)</f>
        <v>2483253354</v>
      </c>
      <c r="O17" s="81">
        <f>SUM(O9:O16)</f>
        <v>268742980</v>
      </c>
      <c r="P17" s="81">
        <f t="shared" si="4"/>
        <v>2751996334</v>
      </c>
      <c r="Q17" s="96">
        <f t="shared" si="5"/>
        <v>0.25833263420171876</v>
      </c>
      <c r="R17" s="80">
        <f>SUM(R9:R16)</f>
        <v>0</v>
      </c>
      <c r="S17" s="81">
        <f>SUM(S9:S16)</f>
        <v>0</v>
      </c>
      <c r="T17" s="81">
        <f t="shared" si="6"/>
        <v>0</v>
      </c>
      <c r="U17" s="96">
        <f t="shared" si="7"/>
        <v>0</v>
      </c>
      <c r="V17" s="80">
        <f>SUM(V9:V16)</f>
        <v>0</v>
      </c>
      <c r="W17" s="81">
        <f>SUM(W9:W16)</f>
        <v>0</v>
      </c>
      <c r="X17" s="81">
        <f t="shared" si="8"/>
        <v>0</v>
      </c>
      <c r="Y17" s="96">
        <f t="shared" si="9"/>
        <v>0</v>
      </c>
      <c r="Z17" s="80">
        <f t="shared" si="10"/>
        <v>5201600217</v>
      </c>
      <c r="AA17" s="81">
        <f t="shared" si="11"/>
        <v>456161408</v>
      </c>
      <c r="AB17" s="81">
        <f t="shared" si="12"/>
        <v>5657761625</v>
      </c>
      <c r="AC17" s="96">
        <f t="shared" si="13"/>
        <v>0.5310997134023242</v>
      </c>
      <c r="AD17" s="80">
        <f>SUM(AD9:AD16)</f>
        <v>1954604356</v>
      </c>
      <c r="AE17" s="81">
        <f>SUM(AE9:AE16)</f>
        <v>309920206</v>
      </c>
      <c r="AF17" s="81">
        <f t="shared" si="14"/>
        <v>2264524562</v>
      </c>
      <c r="AG17" s="81">
        <f>SUM(AG9:AG16)</f>
        <v>10275062851</v>
      </c>
      <c r="AH17" s="81">
        <f>SUM(AH9:AH16)</f>
        <v>10875992064</v>
      </c>
      <c r="AI17" s="82">
        <f>SUM(AI9:AI16)</f>
        <v>4905575443</v>
      </c>
      <c r="AJ17" s="116">
        <f t="shared" si="15"/>
        <v>0.47742534660238839</v>
      </c>
      <c r="AK17" s="117">
        <f t="shared" si="16"/>
        <v>0.21526451078520026</v>
      </c>
    </row>
    <row r="18" spans="1:37" ht="13" x14ac:dyDescent="0.3">
      <c r="A18" s="55" t="s">
        <v>101</v>
      </c>
      <c r="B18" s="56" t="s">
        <v>430</v>
      </c>
      <c r="C18" s="57" t="s">
        <v>431</v>
      </c>
      <c r="D18" s="77">
        <v>948495032</v>
      </c>
      <c r="E18" s="78">
        <v>65245000</v>
      </c>
      <c r="F18" s="79">
        <f t="shared" si="0"/>
        <v>1013740032</v>
      </c>
      <c r="G18" s="77">
        <v>948495032</v>
      </c>
      <c r="H18" s="78">
        <v>65245000</v>
      </c>
      <c r="I18" s="79">
        <f t="shared" si="1"/>
        <v>1013740032</v>
      </c>
      <c r="J18" s="77">
        <v>430502431</v>
      </c>
      <c r="K18" s="78">
        <v>5882982</v>
      </c>
      <c r="L18" s="78">
        <f t="shared" si="2"/>
        <v>436385413</v>
      </c>
      <c r="M18" s="95">
        <f t="shared" si="3"/>
        <v>0.43047073137583264</v>
      </c>
      <c r="N18" s="77">
        <v>390961044</v>
      </c>
      <c r="O18" s="78">
        <v>10347298</v>
      </c>
      <c r="P18" s="78">
        <f t="shared" si="4"/>
        <v>401308342</v>
      </c>
      <c r="Q18" s="95">
        <f t="shared" si="5"/>
        <v>0.39586908806221438</v>
      </c>
      <c r="R18" s="77">
        <v>0</v>
      </c>
      <c r="S18" s="78">
        <v>0</v>
      </c>
      <c r="T18" s="78">
        <f t="shared" si="6"/>
        <v>0</v>
      </c>
      <c r="U18" s="95">
        <f t="shared" si="7"/>
        <v>0</v>
      </c>
      <c r="V18" s="77">
        <v>0</v>
      </c>
      <c r="W18" s="78">
        <v>0</v>
      </c>
      <c r="X18" s="78">
        <f t="shared" si="8"/>
        <v>0</v>
      </c>
      <c r="Y18" s="95">
        <f t="shared" si="9"/>
        <v>0</v>
      </c>
      <c r="Z18" s="77">
        <f t="shared" si="10"/>
        <v>821463475</v>
      </c>
      <c r="AA18" s="78">
        <f t="shared" si="11"/>
        <v>16230280</v>
      </c>
      <c r="AB18" s="78">
        <f t="shared" si="12"/>
        <v>837693755</v>
      </c>
      <c r="AC18" s="95">
        <f t="shared" si="13"/>
        <v>0.82633981943804702</v>
      </c>
      <c r="AD18" s="77">
        <v>68807593</v>
      </c>
      <c r="AE18" s="78">
        <v>13477378</v>
      </c>
      <c r="AF18" s="78">
        <f t="shared" si="14"/>
        <v>82284971</v>
      </c>
      <c r="AG18" s="78">
        <v>838941346</v>
      </c>
      <c r="AH18" s="78">
        <v>838941346</v>
      </c>
      <c r="AI18" s="79">
        <v>262055712</v>
      </c>
      <c r="AJ18" s="114">
        <f t="shared" si="15"/>
        <v>0.31236475976474282</v>
      </c>
      <c r="AK18" s="115">
        <f t="shared" si="16"/>
        <v>3.8770551550659231</v>
      </c>
    </row>
    <row r="19" spans="1:37" ht="13" x14ac:dyDescent="0.3">
      <c r="A19" s="55" t="s">
        <v>101</v>
      </c>
      <c r="B19" s="56" t="s">
        <v>77</v>
      </c>
      <c r="C19" s="57" t="s">
        <v>78</v>
      </c>
      <c r="D19" s="77">
        <v>5692537282</v>
      </c>
      <c r="E19" s="78">
        <v>241252400</v>
      </c>
      <c r="F19" s="79">
        <f t="shared" si="0"/>
        <v>5933789682</v>
      </c>
      <c r="G19" s="77">
        <v>5692537282</v>
      </c>
      <c r="H19" s="78">
        <v>241252400</v>
      </c>
      <c r="I19" s="79">
        <f t="shared" si="1"/>
        <v>5933789682</v>
      </c>
      <c r="J19" s="77">
        <v>1438840138</v>
      </c>
      <c r="K19" s="78">
        <v>28295642</v>
      </c>
      <c r="L19" s="78">
        <f t="shared" si="2"/>
        <v>1467135780</v>
      </c>
      <c r="M19" s="95">
        <f t="shared" si="3"/>
        <v>0.24725105853524251</v>
      </c>
      <c r="N19" s="77">
        <v>1382585850</v>
      </c>
      <c r="O19" s="78">
        <v>53756965</v>
      </c>
      <c r="P19" s="78">
        <f t="shared" si="4"/>
        <v>1436342815</v>
      </c>
      <c r="Q19" s="95">
        <f t="shared" si="5"/>
        <v>0.24206163210622536</v>
      </c>
      <c r="R19" s="77">
        <v>0</v>
      </c>
      <c r="S19" s="78">
        <v>0</v>
      </c>
      <c r="T19" s="78">
        <f t="shared" si="6"/>
        <v>0</v>
      </c>
      <c r="U19" s="95">
        <f t="shared" si="7"/>
        <v>0</v>
      </c>
      <c r="V19" s="77">
        <v>0</v>
      </c>
      <c r="W19" s="78">
        <v>0</v>
      </c>
      <c r="X19" s="78">
        <f t="shared" si="8"/>
        <v>0</v>
      </c>
      <c r="Y19" s="95">
        <f t="shared" si="9"/>
        <v>0</v>
      </c>
      <c r="Z19" s="77">
        <f t="shared" si="10"/>
        <v>2821425988</v>
      </c>
      <c r="AA19" s="78">
        <f t="shared" si="11"/>
        <v>82052607</v>
      </c>
      <c r="AB19" s="78">
        <f t="shared" si="12"/>
        <v>2903478595</v>
      </c>
      <c r="AC19" s="95">
        <f t="shared" si="13"/>
        <v>0.48931269064146787</v>
      </c>
      <c r="AD19" s="77">
        <v>1352501505</v>
      </c>
      <c r="AE19" s="78">
        <v>38210621</v>
      </c>
      <c r="AF19" s="78">
        <f t="shared" si="14"/>
        <v>1390712126</v>
      </c>
      <c r="AG19" s="78">
        <v>5132749123</v>
      </c>
      <c r="AH19" s="78">
        <v>5509195053</v>
      </c>
      <c r="AI19" s="79">
        <v>2690897178</v>
      </c>
      <c r="AJ19" s="114">
        <f t="shared" si="15"/>
        <v>0.52426041357486386</v>
      </c>
      <c r="AK19" s="115">
        <f t="shared" si="16"/>
        <v>3.2811024040787062E-2</v>
      </c>
    </row>
    <row r="20" spans="1:37" ht="13" x14ac:dyDescent="0.3">
      <c r="A20" s="55" t="s">
        <v>101</v>
      </c>
      <c r="B20" s="56" t="s">
        <v>79</v>
      </c>
      <c r="C20" s="57" t="s">
        <v>80</v>
      </c>
      <c r="D20" s="77">
        <v>2740944485</v>
      </c>
      <c r="E20" s="78">
        <v>119789879</v>
      </c>
      <c r="F20" s="79">
        <f t="shared" si="0"/>
        <v>2860734364</v>
      </c>
      <c r="G20" s="77">
        <v>2740944485</v>
      </c>
      <c r="H20" s="78">
        <v>119789879</v>
      </c>
      <c r="I20" s="79">
        <f t="shared" si="1"/>
        <v>2860734364</v>
      </c>
      <c r="J20" s="77">
        <v>730592420</v>
      </c>
      <c r="K20" s="78">
        <v>9259524</v>
      </c>
      <c r="L20" s="78">
        <f t="shared" si="2"/>
        <v>739851944</v>
      </c>
      <c r="M20" s="95">
        <f t="shared" si="3"/>
        <v>0.25862308409701756</v>
      </c>
      <c r="N20" s="77">
        <v>665629920</v>
      </c>
      <c r="O20" s="78">
        <v>69436434</v>
      </c>
      <c r="P20" s="78">
        <f t="shared" si="4"/>
        <v>735066354</v>
      </c>
      <c r="Q20" s="95">
        <f t="shared" si="5"/>
        <v>0.25695023041992582</v>
      </c>
      <c r="R20" s="77">
        <v>0</v>
      </c>
      <c r="S20" s="78">
        <v>0</v>
      </c>
      <c r="T20" s="78">
        <f t="shared" si="6"/>
        <v>0</v>
      </c>
      <c r="U20" s="95">
        <f t="shared" si="7"/>
        <v>0</v>
      </c>
      <c r="V20" s="77">
        <v>0</v>
      </c>
      <c r="W20" s="78">
        <v>0</v>
      </c>
      <c r="X20" s="78">
        <f t="shared" si="8"/>
        <v>0</v>
      </c>
      <c r="Y20" s="95">
        <f t="shared" si="9"/>
        <v>0</v>
      </c>
      <c r="Z20" s="77">
        <f t="shared" si="10"/>
        <v>1396222340</v>
      </c>
      <c r="AA20" s="78">
        <f t="shared" si="11"/>
        <v>78695958</v>
      </c>
      <c r="AB20" s="78">
        <f t="shared" si="12"/>
        <v>1474918298</v>
      </c>
      <c r="AC20" s="95">
        <f t="shared" si="13"/>
        <v>0.51557331451694344</v>
      </c>
      <c r="AD20" s="77">
        <v>616215519</v>
      </c>
      <c r="AE20" s="78">
        <v>67539940</v>
      </c>
      <c r="AF20" s="78">
        <f t="shared" si="14"/>
        <v>683755459</v>
      </c>
      <c r="AG20" s="78">
        <v>2726905391</v>
      </c>
      <c r="AH20" s="78">
        <v>2744501543</v>
      </c>
      <c r="AI20" s="79">
        <v>1399161850</v>
      </c>
      <c r="AJ20" s="114">
        <f t="shared" si="15"/>
        <v>0.51309512043133443</v>
      </c>
      <c r="AK20" s="115">
        <f t="shared" si="16"/>
        <v>7.5042757355155532E-2</v>
      </c>
    </row>
    <row r="21" spans="1:37" ht="13" x14ac:dyDescent="0.3">
      <c r="A21" s="55" t="s">
        <v>101</v>
      </c>
      <c r="B21" s="56" t="s">
        <v>432</v>
      </c>
      <c r="C21" s="57" t="s">
        <v>433</v>
      </c>
      <c r="D21" s="77">
        <v>415535136</v>
      </c>
      <c r="E21" s="78">
        <v>59117652</v>
      </c>
      <c r="F21" s="79">
        <f t="shared" si="0"/>
        <v>474652788</v>
      </c>
      <c r="G21" s="77">
        <v>415535136</v>
      </c>
      <c r="H21" s="78">
        <v>59117652</v>
      </c>
      <c r="I21" s="79">
        <f t="shared" si="1"/>
        <v>474652788</v>
      </c>
      <c r="J21" s="77">
        <v>85495571</v>
      </c>
      <c r="K21" s="78">
        <v>19981699</v>
      </c>
      <c r="L21" s="78">
        <f t="shared" si="2"/>
        <v>105477270</v>
      </c>
      <c r="M21" s="95">
        <f t="shared" si="3"/>
        <v>0.22221984715277812</v>
      </c>
      <c r="N21" s="77">
        <v>73875387</v>
      </c>
      <c r="O21" s="78">
        <v>23822417</v>
      </c>
      <c r="P21" s="78">
        <f t="shared" si="4"/>
        <v>97697804</v>
      </c>
      <c r="Q21" s="95">
        <f t="shared" si="5"/>
        <v>0.20583004349697404</v>
      </c>
      <c r="R21" s="77">
        <v>0</v>
      </c>
      <c r="S21" s="78">
        <v>0</v>
      </c>
      <c r="T21" s="78">
        <f t="shared" si="6"/>
        <v>0</v>
      </c>
      <c r="U21" s="95">
        <f t="shared" si="7"/>
        <v>0</v>
      </c>
      <c r="V21" s="77">
        <v>0</v>
      </c>
      <c r="W21" s="78">
        <v>0</v>
      </c>
      <c r="X21" s="78">
        <f t="shared" si="8"/>
        <v>0</v>
      </c>
      <c r="Y21" s="95">
        <f t="shared" si="9"/>
        <v>0</v>
      </c>
      <c r="Z21" s="77">
        <f t="shared" si="10"/>
        <v>159370958</v>
      </c>
      <c r="AA21" s="78">
        <f t="shared" si="11"/>
        <v>43804116</v>
      </c>
      <c r="AB21" s="78">
        <f t="shared" si="12"/>
        <v>203175074</v>
      </c>
      <c r="AC21" s="95">
        <f t="shared" si="13"/>
        <v>0.42804989064975218</v>
      </c>
      <c r="AD21" s="77">
        <v>104213516</v>
      </c>
      <c r="AE21" s="78">
        <v>22300403</v>
      </c>
      <c r="AF21" s="78">
        <f t="shared" si="14"/>
        <v>126513919</v>
      </c>
      <c r="AG21" s="78">
        <v>424157241</v>
      </c>
      <c r="AH21" s="78">
        <v>459992958</v>
      </c>
      <c r="AI21" s="79">
        <v>182964521</v>
      </c>
      <c r="AJ21" s="114">
        <f t="shared" si="15"/>
        <v>0.43136012618490227</v>
      </c>
      <c r="AK21" s="115">
        <f t="shared" si="16"/>
        <v>-0.22777031355735644</v>
      </c>
    </row>
    <row r="22" spans="1:37" ht="13" x14ac:dyDescent="0.3">
      <c r="A22" s="55" t="s">
        <v>101</v>
      </c>
      <c r="B22" s="56" t="s">
        <v>434</v>
      </c>
      <c r="C22" s="57" t="s">
        <v>435</v>
      </c>
      <c r="D22" s="77">
        <v>1062960234</v>
      </c>
      <c r="E22" s="78">
        <v>256199805</v>
      </c>
      <c r="F22" s="79">
        <f t="shared" si="0"/>
        <v>1319160039</v>
      </c>
      <c r="G22" s="77">
        <v>1062960234</v>
      </c>
      <c r="H22" s="78">
        <v>256199805</v>
      </c>
      <c r="I22" s="79">
        <f t="shared" si="1"/>
        <v>1319160039</v>
      </c>
      <c r="J22" s="77">
        <v>375054059</v>
      </c>
      <c r="K22" s="78">
        <v>80211163</v>
      </c>
      <c r="L22" s="78">
        <f t="shared" si="2"/>
        <v>455265222</v>
      </c>
      <c r="M22" s="95">
        <f t="shared" si="3"/>
        <v>0.34511750548865738</v>
      </c>
      <c r="N22" s="77">
        <v>331045179</v>
      </c>
      <c r="O22" s="78">
        <v>77909858</v>
      </c>
      <c r="P22" s="78">
        <f t="shared" si="4"/>
        <v>408955037</v>
      </c>
      <c r="Q22" s="95">
        <f t="shared" si="5"/>
        <v>0.31001169297851966</v>
      </c>
      <c r="R22" s="77">
        <v>0</v>
      </c>
      <c r="S22" s="78">
        <v>0</v>
      </c>
      <c r="T22" s="78">
        <f t="shared" si="6"/>
        <v>0</v>
      </c>
      <c r="U22" s="95">
        <f t="shared" si="7"/>
        <v>0</v>
      </c>
      <c r="V22" s="77">
        <v>0</v>
      </c>
      <c r="W22" s="78">
        <v>0</v>
      </c>
      <c r="X22" s="78">
        <f t="shared" si="8"/>
        <v>0</v>
      </c>
      <c r="Y22" s="95">
        <f t="shared" si="9"/>
        <v>0</v>
      </c>
      <c r="Z22" s="77">
        <f t="shared" si="10"/>
        <v>706099238</v>
      </c>
      <c r="AA22" s="78">
        <f t="shared" si="11"/>
        <v>158121021</v>
      </c>
      <c r="AB22" s="78">
        <f t="shared" si="12"/>
        <v>864220259</v>
      </c>
      <c r="AC22" s="95">
        <f t="shared" si="13"/>
        <v>0.65512919846717699</v>
      </c>
      <c r="AD22" s="77">
        <v>313055283</v>
      </c>
      <c r="AE22" s="78">
        <v>92807386</v>
      </c>
      <c r="AF22" s="78">
        <f t="shared" si="14"/>
        <v>405862669</v>
      </c>
      <c r="AG22" s="78">
        <v>1303051975</v>
      </c>
      <c r="AH22" s="78">
        <v>1229386434</v>
      </c>
      <c r="AI22" s="79">
        <v>804436105</v>
      </c>
      <c r="AJ22" s="114">
        <f t="shared" si="15"/>
        <v>0.61734767333436569</v>
      </c>
      <c r="AK22" s="115">
        <f t="shared" si="16"/>
        <v>7.6192471892506664E-3</v>
      </c>
    </row>
    <row r="23" spans="1:37" ht="13" x14ac:dyDescent="0.3">
      <c r="A23" s="55" t="s">
        <v>101</v>
      </c>
      <c r="B23" s="56" t="s">
        <v>436</v>
      </c>
      <c r="C23" s="57" t="s">
        <v>437</v>
      </c>
      <c r="D23" s="77">
        <v>836062468</v>
      </c>
      <c r="E23" s="78">
        <v>155276149</v>
      </c>
      <c r="F23" s="79">
        <f t="shared" si="0"/>
        <v>991338617</v>
      </c>
      <c r="G23" s="77">
        <v>836062468</v>
      </c>
      <c r="H23" s="78">
        <v>155276149</v>
      </c>
      <c r="I23" s="79">
        <f t="shared" si="1"/>
        <v>991338617</v>
      </c>
      <c r="J23" s="77">
        <v>302130248</v>
      </c>
      <c r="K23" s="78">
        <v>31423444</v>
      </c>
      <c r="L23" s="78">
        <f t="shared" si="2"/>
        <v>333553692</v>
      </c>
      <c r="M23" s="95">
        <f t="shared" si="3"/>
        <v>0.33646796995501288</v>
      </c>
      <c r="N23" s="77">
        <v>257152010</v>
      </c>
      <c r="O23" s="78">
        <v>52930463</v>
      </c>
      <c r="P23" s="78">
        <f t="shared" si="4"/>
        <v>310082473</v>
      </c>
      <c r="Q23" s="95">
        <f t="shared" si="5"/>
        <v>0.31279168155314585</v>
      </c>
      <c r="R23" s="77">
        <v>0</v>
      </c>
      <c r="S23" s="78">
        <v>0</v>
      </c>
      <c r="T23" s="78">
        <f t="shared" si="6"/>
        <v>0</v>
      </c>
      <c r="U23" s="95">
        <f t="shared" si="7"/>
        <v>0</v>
      </c>
      <c r="V23" s="77">
        <v>0</v>
      </c>
      <c r="W23" s="78">
        <v>0</v>
      </c>
      <c r="X23" s="78">
        <f t="shared" si="8"/>
        <v>0</v>
      </c>
      <c r="Y23" s="95">
        <f t="shared" si="9"/>
        <v>0</v>
      </c>
      <c r="Z23" s="77">
        <f t="shared" si="10"/>
        <v>559282258</v>
      </c>
      <c r="AA23" s="78">
        <f t="shared" si="11"/>
        <v>84353907</v>
      </c>
      <c r="AB23" s="78">
        <f t="shared" si="12"/>
        <v>643636165</v>
      </c>
      <c r="AC23" s="95">
        <f t="shared" si="13"/>
        <v>0.64925965150815867</v>
      </c>
      <c r="AD23" s="77">
        <v>244331738</v>
      </c>
      <c r="AE23" s="78">
        <v>58595225</v>
      </c>
      <c r="AF23" s="78">
        <f t="shared" si="14"/>
        <v>302926963</v>
      </c>
      <c r="AG23" s="78">
        <v>945369811</v>
      </c>
      <c r="AH23" s="78">
        <v>947369811</v>
      </c>
      <c r="AI23" s="79">
        <v>604992424</v>
      </c>
      <c r="AJ23" s="114">
        <f t="shared" si="15"/>
        <v>0.63995318758914754</v>
      </c>
      <c r="AK23" s="115">
        <f t="shared" si="16"/>
        <v>2.3621238364311514E-2</v>
      </c>
    </row>
    <row r="24" spans="1:37" ht="13" x14ac:dyDescent="0.3">
      <c r="A24" s="55" t="s">
        <v>116</v>
      </c>
      <c r="B24" s="56" t="s">
        <v>438</v>
      </c>
      <c r="C24" s="57" t="s">
        <v>439</v>
      </c>
      <c r="D24" s="77">
        <v>763216677</v>
      </c>
      <c r="E24" s="78">
        <v>40657500</v>
      </c>
      <c r="F24" s="79">
        <f t="shared" si="0"/>
        <v>803874177</v>
      </c>
      <c r="G24" s="77">
        <v>763216677</v>
      </c>
      <c r="H24" s="78">
        <v>47451941</v>
      </c>
      <c r="I24" s="79">
        <f t="shared" si="1"/>
        <v>810668618</v>
      </c>
      <c r="J24" s="77">
        <v>216775049</v>
      </c>
      <c r="K24" s="78">
        <v>1793550</v>
      </c>
      <c r="L24" s="78">
        <f t="shared" si="2"/>
        <v>218568599</v>
      </c>
      <c r="M24" s="95">
        <f t="shared" si="3"/>
        <v>0.27189404169652787</v>
      </c>
      <c r="N24" s="77">
        <v>273257581</v>
      </c>
      <c r="O24" s="78">
        <v>12688651</v>
      </c>
      <c r="P24" s="78">
        <f t="shared" si="4"/>
        <v>285946232</v>
      </c>
      <c r="Q24" s="95">
        <f t="shared" si="5"/>
        <v>0.35571018472956867</v>
      </c>
      <c r="R24" s="77">
        <v>0</v>
      </c>
      <c r="S24" s="78">
        <v>0</v>
      </c>
      <c r="T24" s="78">
        <f t="shared" si="6"/>
        <v>0</v>
      </c>
      <c r="U24" s="95">
        <f t="shared" si="7"/>
        <v>0</v>
      </c>
      <c r="V24" s="77">
        <v>0</v>
      </c>
      <c r="W24" s="78">
        <v>0</v>
      </c>
      <c r="X24" s="78">
        <f t="shared" si="8"/>
        <v>0</v>
      </c>
      <c r="Y24" s="95">
        <f t="shared" si="9"/>
        <v>0</v>
      </c>
      <c r="Z24" s="77">
        <f t="shared" si="10"/>
        <v>490032630</v>
      </c>
      <c r="AA24" s="78">
        <f t="shared" si="11"/>
        <v>14482201</v>
      </c>
      <c r="AB24" s="78">
        <f t="shared" si="12"/>
        <v>504514831</v>
      </c>
      <c r="AC24" s="95">
        <f t="shared" si="13"/>
        <v>0.62760422642609648</v>
      </c>
      <c r="AD24" s="77">
        <v>240717463</v>
      </c>
      <c r="AE24" s="78">
        <v>14082420</v>
      </c>
      <c r="AF24" s="78">
        <f t="shared" si="14"/>
        <v>254799883</v>
      </c>
      <c r="AG24" s="78">
        <v>644583856</v>
      </c>
      <c r="AH24" s="78">
        <v>1119277012</v>
      </c>
      <c r="AI24" s="79">
        <v>417353257</v>
      </c>
      <c r="AJ24" s="114">
        <f t="shared" si="15"/>
        <v>0.64747705533599342</v>
      </c>
      <c r="AK24" s="115">
        <f t="shared" si="16"/>
        <v>0.12223847449725866</v>
      </c>
    </row>
    <row r="25" spans="1:37" ht="14" x14ac:dyDescent="0.3">
      <c r="A25" s="58" t="s">
        <v>0</v>
      </c>
      <c r="B25" s="59" t="s">
        <v>440</v>
      </c>
      <c r="C25" s="60" t="s">
        <v>0</v>
      </c>
      <c r="D25" s="80">
        <f>SUM(D18:D24)</f>
        <v>12459751314</v>
      </c>
      <c r="E25" s="81">
        <f>SUM(E18:E24)</f>
        <v>937538385</v>
      </c>
      <c r="F25" s="82">
        <f t="shared" si="0"/>
        <v>13397289699</v>
      </c>
      <c r="G25" s="80">
        <f>SUM(G18:G24)</f>
        <v>12459751314</v>
      </c>
      <c r="H25" s="81">
        <f>SUM(H18:H24)</f>
        <v>944332826</v>
      </c>
      <c r="I25" s="82">
        <f t="shared" si="1"/>
        <v>13404084140</v>
      </c>
      <c r="J25" s="80">
        <f>SUM(J18:J24)</f>
        <v>3579389916</v>
      </c>
      <c r="K25" s="81">
        <f>SUM(K18:K24)</f>
        <v>176848004</v>
      </c>
      <c r="L25" s="81">
        <f t="shared" si="2"/>
        <v>3756237920</v>
      </c>
      <c r="M25" s="96">
        <f t="shared" si="3"/>
        <v>0.28037297127943522</v>
      </c>
      <c r="N25" s="80">
        <f>SUM(N18:N24)</f>
        <v>3374506971</v>
      </c>
      <c r="O25" s="81">
        <f>SUM(O18:O24)</f>
        <v>300892086</v>
      </c>
      <c r="P25" s="81">
        <f t="shared" si="4"/>
        <v>3675399057</v>
      </c>
      <c r="Q25" s="96">
        <f t="shared" si="5"/>
        <v>0.27433899987057375</v>
      </c>
      <c r="R25" s="80">
        <f>SUM(R18:R24)</f>
        <v>0</v>
      </c>
      <c r="S25" s="81">
        <f>SUM(S18:S24)</f>
        <v>0</v>
      </c>
      <c r="T25" s="81">
        <f t="shared" si="6"/>
        <v>0</v>
      </c>
      <c r="U25" s="96">
        <f t="shared" si="7"/>
        <v>0</v>
      </c>
      <c r="V25" s="80">
        <f>SUM(V18:V24)</f>
        <v>0</v>
      </c>
      <c r="W25" s="81">
        <f>SUM(W18:W24)</f>
        <v>0</v>
      </c>
      <c r="X25" s="81">
        <f t="shared" si="8"/>
        <v>0</v>
      </c>
      <c r="Y25" s="96">
        <f t="shared" si="9"/>
        <v>0</v>
      </c>
      <c r="Z25" s="80">
        <f t="shared" si="10"/>
        <v>6953896887</v>
      </c>
      <c r="AA25" s="81">
        <f t="shared" si="11"/>
        <v>477740090</v>
      </c>
      <c r="AB25" s="81">
        <f t="shared" si="12"/>
        <v>7431636977</v>
      </c>
      <c r="AC25" s="96">
        <f t="shared" si="13"/>
        <v>0.55471197115000892</v>
      </c>
      <c r="AD25" s="80">
        <f>SUM(AD18:AD24)</f>
        <v>2939842617</v>
      </c>
      <c r="AE25" s="81">
        <f>SUM(AE18:AE24)</f>
        <v>307013373</v>
      </c>
      <c r="AF25" s="81">
        <f t="shared" si="14"/>
        <v>3246855990</v>
      </c>
      <c r="AG25" s="81">
        <f>SUM(AG18:AG24)</f>
        <v>12015758743</v>
      </c>
      <c r="AH25" s="81">
        <f>SUM(AH18:AH24)</f>
        <v>12848664157</v>
      </c>
      <c r="AI25" s="82">
        <f>SUM(AI18:AI24)</f>
        <v>6361861047</v>
      </c>
      <c r="AJ25" s="116">
        <f t="shared" si="15"/>
        <v>0.52945978552592188</v>
      </c>
      <c r="AK25" s="117">
        <f t="shared" si="16"/>
        <v>0.13198708791516189</v>
      </c>
    </row>
    <row r="26" spans="1:37" ht="13" x14ac:dyDescent="0.3">
      <c r="A26" s="55" t="s">
        <v>101</v>
      </c>
      <c r="B26" s="56" t="s">
        <v>441</v>
      </c>
      <c r="C26" s="57" t="s">
        <v>442</v>
      </c>
      <c r="D26" s="77">
        <v>1382263565</v>
      </c>
      <c r="E26" s="78">
        <v>123732799</v>
      </c>
      <c r="F26" s="79">
        <f t="shared" si="0"/>
        <v>1505996364</v>
      </c>
      <c r="G26" s="77">
        <v>1382263565</v>
      </c>
      <c r="H26" s="78">
        <v>123732799</v>
      </c>
      <c r="I26" s="79">
        <f t="shared" si="1"/>
        <v>1505996364</v>
      </c>
      <c r="J26" s="77">
        <v>270869308</v>
      </c>
      <c r="K26" s="78">
        <v>17214094</v>
      </c>
      <c r="L26" s="78">
        <f t="shared" si="2"/>
        <v>288083402</v>
      </c>
      <c r="M26" s="95">
        <f t="shared" si="3"/>
        <v>0.19129090141681113</v>
      </c>
      <c r="N26" s="77">
        <v>244528418</v>
      </c>
      <c r="O26" s="78">
        <v>34263212</v>
      </c>
      <c r="P26" s="78">
        <f t="shared" si="4"/>
        <v>278791630</v>
      </c>
      <c r="Q26" s="95">
        <f t="shared" si="5"/>
        <v>0.1851210511953135</v>
      </c>
      <c r="R26" s="77">
        <v>0</v>
      </c>
      <c r="S26" s="78">
        <v>0</v>
      </c>
      <c r="T26" s="78">
        <f t="shared" si="6"/>
        <v>0</v>
      </c>
      <c r="U26" s="95">
        <f t="shared" si="7"/>
        <v>0</v>
      </c>
      <c r="V26" s="77">
        <v>0</v>
      </c>
      <c r="W26" s="78">
        <v>0</v>
      </c>
      <c r="X26" s="78">
        <f t="shared" si="8"/>
        <v>0</v>
      </c>
      <c r="Y26" s="95">
        <f t="shared" si="9"/>
        <v>0</v>
      </c>
      <c r="Z26" s="77">
        <f t="shared" si="10"/>
        <v>515397726</v>
      </c>
      <c r="AA26" s="78">
        <f t="shared" si="11"/>
        <v>51477306</v>
      </c>
      <c r="AB26" s="78">
        <f t="shared" si="12"/>
        <v>566875032</v>
      </c>
      <c r="AC26" s="95">
        <f t="shared" si="13"/>
        <v>0.37641195261212462</v>
      </c>
      <c r="AD26" s="77">
        <v>235071723</v>
      </c>
      <c r="AE26" s="78">
        <v>23023709</v>
      </c>
      <c r="AF26" s="78">
        <f t="shared" si="14"/>
        <v>258095432</v>
      </c>
      <c r="AG26" s="78">
        <v>962929126</v>
      </c>
      <c r="AH26" s="78">
        <v>1007554431</v>
      </c>
      <c r="AI26" s="79">
        <v>538799791</v>
      </c>
      <c r="AJ26" s="114">
        <f t="shared" si="15"/>
        <v>0.55954252130493765</v>
      </c>
      <c r="AK26" s="115">
        <f t="shared" si="16"/>
        <v>8.0188160788525753E-2</v>
      </c>
    </row>
    <row r="27" spans="1:37" ht="13" x14ac:dyDescent="0.3">
      <c r="A27" s="55" t="s">
        <v>101</v>
      </c>
      <c r="B27" s="56" t="s">
        <v>443</v>
      </c>
      <c r="C27" s="57" t="s">
        <v>444</v>
      </c>
      <c r="D27" s="77">
        <v>1424493518</v>
      </c>
      <c r="E27" s="78">
        <v>358492510</v>
      </c>
      <c r="F27" s="79">
        <f t="shared" si="0"/>
        <v>1782986028</v>
      </c>
      <c r="G27" s="77">
        <v>1424493518</v>
      </c>
      <c r="H27" s="78">
        <v>358492510</v>
      </c>
      <c r="I27" s="79">
        <f t="shared" si="1"/>
        <v>1782986028</v>
      </c>
      <c r="J27" s="77">
        <v>465656841</v>
      </c>
      <c r="K27" s="78">
        <v>67980573</v>
      </c>
      <c r="L27" s="78">
        <f t="shared" si="2"/>
        <v>533637414</v>
      </c>
      <c r="M27" s="95">
        <f t="shared" si="3"/>
        <v>0.29929422082941864</v>
      </c>
      <c r="N27" s="77">
        <v>397178350</v>
      </c>
      <c r="O27" s="78">
        <v>100580739</v>
      </c>
      <c r="P27" s="78">
        <f t="shared" si="4"/>
        <v>497759089</v>
      </c>
      <c r="Q27" s="95">
        <f t="shared" si="5"/>
        <v>0.27917161502288562</v>
      </c>
      <c r="R27" s="77">
        <v>0</v>
      </c>
      <c r="S27" s="78">
        <v>0</v>
      </c>
      <c r="T27" s="78">
        <f t="shared" si="6"/>
        <v>0</v>
      </c>
      <c r="U27" s="95">
        <f t="shared" si="7"/>
        <v>0</v>
      </c>
      <c r="V27" s="77">
        <v>0</v>
      </c>
      <c r="W27" s="78">
        <v>0</v>
      </c>
      <c r="X27" s="78">
        <f t="shared" si="8"/>
        <v>0</v>
      </c>
      <c r="Y27" s="95">
        <f t="shared" si="9"/>
        <v>0</v>
      </c>
      <c r="Z27" s="77">
        <f t="shared" si="10"/>
        <v>862835191</v>
      </c>
      <c r="AA27" s="78">
        <f t="shared" si="11"/>
        <v>168561312</v>
      </c>
      <c r="AB27" s="78">
        <f t="shared" si="12"/>
        <v>1031396503</v>
      </c>
      <c r="AC27" s="95">
        <f t="shared" si="13"/>
        <v>0.57846583585230427</v>
      </c>
      <c r="AD27" s="77">
        <v>388440878</v>
      </c>
      <c r="AE27" s="78">
        <v>68163168</v>
      </c>
      <c r="AF27" s="78">
        <f t="shared" si="14"/>
        <v>456604046</v>
      </c>
      <c r="AG27" s="78">
        <v>1781123721</v>
      </c>
      <c r="AH27" s="78">
        <v>1723240543</v>
      </c>
      <c r="AI27" s="79">
        <v>995557738</v>
      </c>
      <c r="AJ27" s="114">
        <f t="shared" si="15"/>
        <v>0.55894923315099676</v>
      </c>
      <c r="AK27" s="115">
        <f t="shared" si="16"/>
        <v>9.0132891638897039E-2</v>
      </c>
    </row>
    <row r="28" spans="1:37" ht="13" x14ac:dyDescent="0.3">
      <c r="A28" s="55" t="s">
        <v>101</v>
      </c>
      <c r="B28" s="56" t="s">
        <v>445</v>
      </c>
      <c r="C28" s="57" t="s">
        <v>446</v>
      </c>
      <c r="D28" s="77">
        <v>1923323000</v>
      </c>
      <c r="E28" s="78">
        <v>580182587</v>
      </c>
      <c r="F28" s="79">
        <f t="shared" si="0"/>
        <v>2503505587</v>
      </c>
      <c r="G28" s="77">
        <v>1923323000</v>
      </c>
      <c r="H28" s="78">
        <v>580182587</v>
      </c>
      <c r="I28" s="79">
        <f t="shared" si="1"/>
        <v>2503505587</v>
      </c>
      <c r="J28" s="77">
        <v>588133108</v>
      </c>
      <c r="K28" s="78">
        <v>45579063</v>
      </c>
      <c r="L28" s="78">
        <f t="shared" si="2"/>
        <v>633712171</v>
      </c>
      <c r="M28" s="95">
        <f t="shared" si="3"/>
        <v>0.25312992081611041</v>
      </c>
      <c r="N28" s="77">
        <v>550181027</v>
      </c>
      <c r="O28" s="78">
        <v>47131549</v>
      </c>
      <c r="P28" s="78">
        <f t="shared" si="4"/>
        <v>597312576</v>
      </c>
      <c r="Q28" s="95">
        <f t="shared" si="5"/>
        <v>0.23859047053926147</v>
      </c>
      <c r="R28" s="77">
        <v>0</v>
      </c>
      <c r="S28" s="78">
        <v>0</v>
      </c>
      <c r="T28" s="78">
        <f t="shared" si="6"/>
        <v>0</v>
      </c>
      <c r="U28" s="95">
        <f t="shared" si="7"/>
        <v>0</v>
      </c>
      <c r="V28" s="77">
        <v>0</v>
      </c>
      <c r="W28" s="78">
        <v>0</v>
      </c>
      <c r="X28" s="78">
        <f t="shared" si="8"/>
        <v>0</v>
      </c>
      <c r="Y28" s="95">
        <f t="shared" si="9"/>
        <v>0</v>
      </c>
      <c r="Z28" s="77">
        <f t="shared" si="10"/>
        <v>1138314135</v>
      </c>
      <c r="AA28" s="78">
        <f t="shared" si="11"/>
        <v>92710612</v>
      </c>
      <c r="AB28" s="78">
        <f t="shared" si="12"/>
        <v>1231024747</v>
      </c>
      <c r="AC28" s="95">
        <f t="shared" si="13"/>
        <v>0.49172039135537188</v>
      </c>
      <c r="AD28" s="77">
        <v>516603273</v>
      </c>
      <c r="AE28" s="78">
        <v>5178030</v>
      </c>
      <c r="AF28" s="78">
        <f t="shared" si="14"/>
        <v>521781303</v>
      </c>
      <c r="AG28" s="78">
        <v>2413032007</v>
      </c>
      <c r="AH28" s="78">
        <v>2640851595</v>
      </c>
      <c r="AI28" s="79">
        <v>710655395</v>
      </c>
      <c r="AJ28" s="114">
        <f t="shared" si="15"/>
        <v>0.29450723941433404</v>
      </c>
      <c r="AK28" s="115">
        <f t="shared" si="16"/>
        <v>0.14475657246768003</v>
      </c>
    </row>
    <row r="29" spans="1:37" ht="13" x14ac:dyDescent="0.3">
      <c r="A29" s="55" t="s">
        <v>101</v>
      </c>
      <c r="B29" s="56" t="s">
        <v>81</v>
      </c>
      <c r="C29" s="57" t="s">
        <v>82</v>
      </c>
      <c r="D29" s="77">
        <v>4778060750</v>
      </c>
      <c r="E29" s="78">
        <v>720934000</v>
      </c>
      <c r="F29" s="79">
        <f t="shared" si="0"/>
        <v>5498994750</v>
      </c>
      <c r="G29" s="77">
        <v>4778060750</v>
      </c>
      <c r="H29" s="78">
        <v>720934000</v>
      </c>
      <c r="I29" s="79">
        <f t="shared" si="1"/>
        <v>5498994750</v>
      </c>
      <c r="J29" s="77">
        <v>1450573631</v>
      </c>
      <c r="K29" s="78">
        <v>149170828</v>
      </c>
      <c r="L29" s="78">
        <f t="shared" si="2"/>
        <v>1599744459</v>
      </c>
      <c r="M29" s="95">
        <f t="shared" si="3"/>
        <v>0.2909158003833337</v>
      </c>
      <c r="N29" s="77">
        <v>1496714545</v>
      </c>
      <c r="O29" s="78">
        <v>228997712</v>
      </c>
      <c r="P29" s="78">
        <f t="shared" si="4"/>
        <v>1725712257</v>
      </c>
      <c r="Q29" s="95">
        <f t="shared" si="5"/>
        <v>0.31382322323548317</v>
      </c>
      <c r="R29" s="77">
        <v>0</v>
      </c>
      <c r="S29" s="78">
        <v>0</v>
      </c>
      <c r="T29" s="78">
        <f t="shared" si="6"/>
        <v>0</v>
      </c>
      <c r="U29" s="95">
        <f t="shared" si="7"/>
        <v>0</v>
      </c>
      <c r="V29" s="77">
        <v>0</v>
      </c>
      <c r="W29" s="78">
        <v>0</v>
      </c>
      <c r="X29" s="78">
        <f t="shared" si="8"/>
        <v>0</v>
      </c>
      <c r="Y29" s="95">
        <f t="shared" si="9"/>
        <v>0</v>
      </c>
      <c r="Z29" s="77">
        <f t="shared" si="10"/>
        <v>2947288176</v>
      </c>
      <c r="AA29" s="78">
        <f t="shared" si="11"/>
        <v>378168540</v>
      </c>
      <c r="AB29" s="78">
        <f t="shared" si="12"/>
        <v>3325456716</v>
      </c>
      <c r="AC29" s="95">
        <f t="shared" si="13"/>
        <v>0.60473902361881693</v>
      </c>
      <c r="AD29" s="77">
        <v>1161213293</v>
      </c>
      <c r="AE29" s="78">
        <v>191313993</v>
      </c>
      <c r="AF29" s="78">
        <f t="shared" si="14"/>
        <v>1352527286</v>
      </c>
      <c r="AG29" s="78">
        <v>5121506647</v>
      </c>
      <c r="AH29" s="78">
        <v>5903301991</v>
      </c>
      <c r="AI29" s="79">
        <v>2767124048</v>
      </c>
      <c r="AJ29" s="114">
        <f t="shared" si="15"/>
        <v>0.54029492466262541</v>
      </c>
      <c r="AK29" s="115">
        <f t="shared" si="16"/>
        <v>0.27591677806639092</v>
      </c>
    </row>
    <row r="30" spans="1:37" ht="13" x14ac:dyDescent="0.3">
      <c r="A30" s="55" t="s">
        <v>116</v>
      </c>
      <c r="B30" s="56" t="s">
        <v>447</v>
      </c>
      <c r="C30" s="57" t="s">
        <v>448</v>
      </c>
      <c r="D30" s="77">
        <v>511392285</v>
      </c>
      <c r="E30" s="78">
        <v>205633023</v>
      </c>
      <c r="F30" s="79">
        <f t="shared" si="0"/>
        <v>717025308</v>
      </c>
      <c r="G30" s="77">
        <v>511392285</v>
      </c>
      <c r="H30" s="78">
        <v>205633023</v>
      </c>
      <c r="I30" s="79">
        <f t="shared" si="1"/>
        <v>717025308</v>
      </c>
      <c r="J30" s="77">
        <v>130536129</v>
      </c>
      <c r="K30" s="78">
        <v>45718514</v>
      </c>
      <c r="L30" s="78">
        <f t="shared" si="2"/>
        <v>176254643</v>
      </c>
      <c r="M30" s="95">
        <f t="shared" si="3"/>
        <v>0.24581369867073088</v>
      </c>
      <c r="N30" s="77">
        <v>107014646</v>
      </c>
      <c r="O30" s="78">
        <v>43155899</v>
      </c>
      <c r="P30" s="78">
        <f t="shared" si="4"/>
        <v>150170545</v>
      </c>
      <c r="Q30" s="95">
        <f t="shared" si="5"/>
        <v>0.20943548759648523</v>
      </c>
      <c r="R30" s="77">
        <v>0</v>
      </c>
      <c r="S30" s="78">
        <v>0</v>
      </c>
      <c r="T30" s="78">
        <f t="shared" si="6"/>
        <v>0</v>
      </c>
      <c r="U30" s="95">
        <f t="shared" si="7"/>
        <v>0</v>
      </c>
      <c r="V30" s="77">
        <v>0</v>
      </c>
      <c r="W30" s="78">
        <v>0</v>
      </c>
      <c r="X30" s="78">
        <f t="shared" si="8"/>
        <v>0</v>
      </c>
      <c r="Y30" s="95">
        <f t="shared" si="9"/>
        <v>0</v>
      </c>
      <c r="Z30" s="77">
        <f t="shared" si="10"/>
        <v>237550775</v>
      </c>
      <c r="AA30" s="78">
        <f t="shared" si="11"/>
        <v>88874413</v>
      </c>
      <c r="AB30" s="78">
        <f t="shared" si="12"/>
        <v>326425188</v>
      </c>
      <c r="AC30" s="95">
        <f t="shared" si="13"/>
        <v>0.45524918626721611</v>
      </c>
      <c r="AD30" s="77">
        <v>122123272</v>
      </c>
      <c r="AE30" s="78">
        <v>19091938</v>
      </c>
      <c r="AF30" s="78">
        <f t="shared" si="14"/>
        <v>141215210</v>
      </c>
      <c r="AG30" s="78">
        <v>461200006</v>
      </c>
      <c r="AH30" s="78">
        <v>489545065</v>
      </c>
      <c r="AI30" s="79">
        <v>276483431</v>
      </c>
      <c r="AJ30" s="114">
        <f t="shared" si="15"/>
        <v>0.59948704987657786</v>
      </c>
      <c r="AK30" s="115">
        <f t="shared" si="16"/>
        <v>6.3416221241323845E-2</v>
      </c>
    </row>
    <row r="31" spans="1:37" ht="14" x14ac:dyDescent="0.3">
      <c r="A31" s="58" t="s">
        <v>0</v>
      </c>
      <c r="B31" s="59" t="s">
        <v>449</v>
      </c>
      <c r="C31" s="60" t="s">
        <v>0</v>
      </c>
      <c r="D31" s="80">
        <f>SUM(D26:D30)</f>
        <v>10019533118</v>
      </c>
      <c r="E31" s="81">
        <f>SUM(E26:E30)</f>
        <v>1988974919</v>
      </c>
      <c r="F31" s="82">
        <f t="shared" si="0"/>
        <v>12008508037</v>
      </c>
      <c r="G31" s="80">
        <f>SUM(G26:G30)</f>
        <v>10019533118</v>
      </c>
      <c r="H31" s="81">
        <f>SUM(H26:H30)</f>
        <v>1988974919</v>
      </c>
      <c r="I31" s="82">
        <f t="shared" si="1"/>
        <v>12008508037</v>
      </c>
      <c r="J31" s="80">
        <f>SUM(J26:J30)</f>
        <v>2905769017</v>
      </c>
      <c r="K31" s="81">
        <f>SUM(K26:K30)</f>
        <v>325663072</v>
      </c>
      <c r="L31" s="81">
        <f t="shared" si="2"/>
        <v>3231432089</v>
      </c>
      <c r="M31" s="96">
        <f t="shared" si="3"/>
        <v>0.2690952180773396</v>
      </c>
      <c r="N31" s="80">
        <f>SUM(N26:N30)</f>
        <v>2795616986</v>
      </c>
      <c r="O31" s="81">
        <f>SUM(O26:O30)</f>
        <v>454129111</v>
      </c>
      <c r="P31" s="81">
        <f t="shared" si="4"/>
        <v>3249746097</v>
      </c>
      <c r="Q31" s="96">
        <f t="shared" si="5"/>
        <v>0.27062030411996635</v>
      </c>
      <c r="R31" s="80">
        <f>SUM(R26:R30)</f>
        <v>0</v>
      </c>
      <c r="S31" s="81">
        <f>SUM(S26:S30)</f>
        <v>0</v>
      </c>
      <c r="T31" s="81">
        <f t="shared" si="6"/>
        <v>0</v>
      </c>
      <c r="U31" s="96">
        <f t="shared" si="7"/>
        <v>0</v>
      </c>
      <c r="V31" s="80">
        <f>SUM(V26:V30)</f>
        <v>0</v>
      </c>
      <c r="W31" s="81">
        <f>SUM(W26:W30)</f>
        <v>0</v>
      </c>
      <c r="X31" s="81">
        <f t="shared" si="8"/>
        <v>0</v>
      </c>
      <c r="Y31" s="96">
        <f t="shared" si="9"/>
        <v>0</v>
      </c>
      <c r="Z31" s="80">
        <f t="shared" si="10"/>
        <v>5701386003</v>
      </c>
      <c r="AA31" s="81">
        <f t="shared" si="11"/>
        <v>779792183</v>
      </c>
      <c r="AB31" s="81">
        <f t="shared" si="12"/>
        <v>6481178186</v>
      </c>
      <c r="AC31" s="96">
        <f t="shared" si="13"/>
        <v>0.5397155221973059</v>
      </c>
      <c r="AD31" s="80">
        <f>SUM(AD26:AD30)</f>
        <v>2423452439</v>
      </c>
      <c r="AE31" s="81">
        <f>SUM(AE26:AE30)</f>
        <v>306770838</v>
      </c>
      <c r="AF31" s="81">
        <f t="shared" si="14"/>
        <v>2730223277</v>
      </c>
      <c r="AG31" s="81">
        <f>SUM(AG26:AG30)</f>
        <v>10739791507</v>
      </c>
      <c r="AH31" s="81">
        <f>SUM(AH26:AH30)</f>
        <v>11764493625</v>
      </c>
      <c r="AI31" s="82">
        <f>SUM(AI26:AI30)</f>
        <v>5288620403</v>
      </c>
      <c r="AJ31" s="116">
        <f t="shared" si="15"/>
        <v>0.49243231579988994</v>
      </c>
      <c r="AK31" s="117">
        <f t="shared" si="16"/>
        <v>0.19028583646494202</v>
      </c>
    </row>
    <row r="32" spans="1:37" ht="14" x14ac:dyDescent="0.3">
      <c r="A32" s="61" t="s">
        <v>0</v>
      </c>
      <c r="B32" s="62" t="s">
        <v>450</v>
      </c>
      <c r="C32" s="63" t="s">
        <v>0</v>
      </c>
      <c r="D32" s="83">
        <f>SUM(D9:D16,D18:D24,D26:D30)</f>
        <v>32050301537</v>
      </c>
      <c r="E32" s="84">
        <f>SUM(E9:E16,E18:E24,E26:E30)</f>
        <v>4008414064</v>
      </c>
      <c r="F32" s="85">
        <f t="shared" si="0"/>
        <v>36058715601</v>
      </c>
      <c r="G32" s="83">
        <f>SUM(G9:G16,G18:G24,G26:G30)</f>
        <v>32050301537</v>
      </c>
      <c r="H32" s="84">
        <f>SUM(H9:H16,H18:H24,H26:H30)</f>
        <v>4015208505</v>
      </c>
      <c r="I32" s="85">
        <f t="shared" si="1"/>
        <v>36065510042</v>
      </c>
      <c r="J32" s="83">
        <f>SUM(J9:J16,J18:J24,J26:J30)</f>
        <v>9203505796</v>
      </c>
      <c r="K32" s="84">
        <f>SUM(K9:K16,K18:K24,K26:K30)</f>
        <v>689929504</v>
      </c>
      <c r="L32" s="84">
        <f t="shared" si="2"/>
        <v>9893435300</v>
      </c>
      <c r="M32" s="97">
        <f t="shared" si="3"/>
        <v>0.27437015254435826</v>
      </c>
      <c r="N32" s="83">
        <f>SUM(N9:N16,N18:N24,N26:N30)</f>
        <v>8653377311</v>
      </c>
      <c r="O32" s="84">
        <f>SUM(O9:O16,O18:O24,O26:O30)</f>
        <v>1023764177</v>
      </c>
      <c r="P32" s="84">
        <f t="shared" si="4"/>
        <v>9677141488</v>
      </c>
      <c r="Q32" s="97">
        <f t="shared" si="5"/>
        <v>0.26837177438820448</v>
      </c>
      <c r="R32" s="83">
        <f>SUM(R9:R16,R18:R24,R26:R30)</f>
        <v>0</v>
      </c>
      <c r="S32" s="84">
        <f>SUM(S9:S16,S18:S24,S26:S30)</f>
        <v>0</v>
      </c>
      <c r="T32" s="84">
        <f t="shared" si="6"/>
        <v>0</v>
      </c>
      <c r="U32" s="97">
        <f t="shared" si="7"/>
        <v>0</v>
      </c>
      <c r="V32" s="83">
        <f>SUM(V9:V16,V18:V24,V26:V30)</f>
        <v>0</v>
      </c>
      <c r="W32" s="84">
        <f>SUM(W9:W16,W18:W24,W26:W30)</f>
        <v>0</v>
      </c>
      <c r="X32" s="84">
        <f t="shared" si="8"/>
        <v>0</v>
      </c>
      <c r="Y32" s="97">
        <f t="shared" si="9"/>
        <v>0</v>
      </c>
      <c r="Z32" s="83">
        <f t="shared" si="10"/>
        <v>17856883107</v>
      </c>
      <c r="AA32" s="84">
        <f t="shared" si="11"/>
        <v>1713693681</v>
      </c>
      <c r="AB32" s="84">
        <f t="shared" si="12"/>
        <v>19570576788</v>
      </c>
      <c r="AC32" s="97">
        <f t="shared" si="13"/>
        <v>0.54274192693256273</v>
      </c>
      <c r="AD32" s="83">
        <f>SUM(AD9:AD16,AD18:AD24,AD26:AD30)</f>
        <v>7317899412</v>
      </c>
      <c r="AE32" s="84">
        <f>SUM(AE9:AE16,AE18:AE24,AE26:AE30)</f>
        <v>923704417</v>
      </c>
      <c r="AF32" s="84">
        <f t="shared" si="14"/>
        <v>8241603829</v>
      </c>
      <c r="AG32" s="84">
        <f>SUM(AG9:AG16,AG18:AG24,AG26:AG30)</f>
        <v>33030613101</v>
      </c>
      <c r="AH32" s="84">
        <f>SUM(AH9:AH16,AH18:AH24,AH26:AH30)</f>
        <v>35489149846</v>
      </c>
      <c r="AI32" s="85">
        <f>SUM(AI9:AI16,AI18:AI24,AI26:AI30)</f>
        <v>16556056893</v>
      </c>
      <c r="AJ32" s="118">
        <f t="shared" si="15"/>
        <v>0.5012337143841501</v>
      </c>
      <c r="AK32" s="119">
        <f t="shared" si="16"/>
        <v>0.1741818326608624</v>
      </c>
    </row>
    <row r="33" spans="4:37" x14ac:dyDescent="0.25">
      <c r="D33" s="76"/>
      <c r="E33" s="76"/>
      <c r="F33" s="76"/>
      <c r="G33" s="76"/>
      <c r="H33" s="76"/>
      <c r="I33" s="76"/>
      <c r="J33" s="76"/>
      <c r="K33" s="76"/>
      <c r="L33" s="76"/>
      <c r="M33" s="94"/>
      <c r="N33" s="76"/>
      <c r="O33" s="76"/>
      <c r="P33" s="76"/>
      <c r="Q33" s="94"/>
      <c r="R33" s="76"/>
      <c r="S33" s="76"/>
      <c r="T33" s="76"/>
      <c r="U33" s="94"/>
      <c r="V33" s="76"/>
      <c r="W33" s="76"/>
      <c r="X33" s="76"/>
      <c r="Y33" s="94"/>
      <c r="Z33" s="76"/>
      <c r="AA33" s="76"/>
      <c r="AB33" s="76"/>
      <c r="AC33" s="94"/>
      <c r="AD33" s="76"/>
      <c r="AE33" s="76"/>
      <c r="AF33" s="76"/>
      <c r="AG33" s="76"/>
      <c r="AH33" s="76"/>
      <c r="AI33" s="76"/>
      <c r="AJ33" s="94"/>
      <c r="AK33" s="94"/>
    </row>
    <row r="34" spans="4:37" x14ac:dyDescent="0.25">
      <c r="D34" s="76"/>
      <c r="E34" s="76"/>
      <c r="F34" s="76"/>
      <c r="G34" s="76"/>
      <c r="H34" s="76"/>
      <c r="I34" s="76"/>
      <c r="J34" s="76"/>
      <c r="K34" s="76"/>
      <c r="L34" s="76"/>
      <c r="M34" s="94"/>
      <c r="N34" s="76"/>
      <c r="O34" s="76"/>
      <c r="P34" s="76"/>
      <c r="Q34" s="94"/>
      <c r="R34" s="76"/>
      <c r="S34" s="76"/>
      <c r="T34" s="76"/>
      <c r="U34" s="94"/>
      <c r="V34" s="76"/>
      <c r="W34" s="76"/>
      <c r="X34" s="76"/>
      <c r="Y34" s="94"/>
      <c r="Z34" s="76"/>
      <c r="AA34" s="76"/>
      <c r="AB34" s="76"/>
      <c r="AC34" s="94"/>
      <c r="AD34" s="76"/>
      <c r="AE34" s="76"/>
      <c r="AF34" s="76"/>
      <c r="AG34" s="76"/>
      <c r="AH34" s="76"/>
      <c r="AI34" s="76"/>
      <c r="AJ34" s="94"/>
      <c r="AK34" s="94"/>
    </row>
    <row r="35" spans="4:37" x14ac:dyDescent="0.25">
      <c r="D35" s="76"/>
      <c r="E35" s="76"/>
      <c r="F35" s="76"/>
      <c r="G35" s="76"/>
      <c r="H35" s="76"/>
      <c r="I35" s="76"/>
      <c r="J35" s="76"/>
      <c r="K35" s="76"/>
      <c r="L35" s="76"/>
      <c r="M35" s="94"/>
      <c r="N35" s="76"/>
      <c r="O35" s="76"/>
      <c r="P35" s="76"/>
      <c r="Q35" s="94"/>
      <c r="R35" s="76"/>
      <c r="S35" s="76"/>
      <c r="T35" s="76"/>
      <c r="U35" s="94"/>
      <c r="V35" s="76"/>
      <c r="W35" s="76"/>
      <c r="X35" s="76"/>
      <c r="Y35" s="94"/>
      <c r="Z35" s="76"/>
      <c r="AA35" s="76"/>
      <c r="AB35" s="76"/>
      <c r="AC35" s="94"/>
      <c r="AD35" s="76"/>
      <c r="AE35" s="76"/>
      <c r="AF35" s="76"/>
      <c r="AG35" s="76"/>
      <c r="AH35" s="76"/>
      <c r="AI35" s="76"/>
      <c r="AJ35" s="94"/>
      <c r="AK35" s="94"/>
    </row>
    <row r="36" spans="4:37" x14ac:dyDescent="0.25">
      <c r="D36" s="76"/>
      <c r="E36" s="76"/>
      <c r="F36" s="76"/>
      <c r="G36" s="76"/>
      <c r="H36" s="76"/>
      <c r="I36" s="76"/>
      <c r="J36" s="76"/>
      <c r="K36" s="76"/>
      <c r="L36" s="76"/>
      <c r="M36" s="94"/>
      <c r="N36" s="76"/>
      <c r="O36" s="76"/>
      <c r="P36" s="76"/>
      <c r="Q36" s="94"/>
      <c r="R36" s="76"/>
      <c r="S36" s="76"/>
      <c r="T36" s="76"/>
      <c r="U36" s="94"/>
      <c r="V36" s="76"/>
      <c r="W36" s="76"/>
      <c r="X36" s="76"/>
      <c r="Y36" s="94"/>
      <c r="Z36" s="76"/>
      <c r="AA36" s="76"/>
      <c r="AB36" s="76"/>
      <c r="AC36" s="94"/>
      <c r="AD36" s="76"/>
      <c r="AE36" s="76"/>
      <c r="AF36" s="76"/>
      <c r="AG36" s="76"/>
      <c r="AH36" s="76"/>
      <c r="AI36" s="76"/>
      <c r="AJ36" s="94"/>
      <c r="AK36" s="94"/>
    </row>
    <row r="37" spans="4:37" x14ac:dyDescent="0.25">
      <c r="D37" s="76"/>
      <c r="E37" s="76"/>
      <c r="F37" s="76"/>
      <c r="G37" s="76"/>
      <c r="H37" s="76"/>
      <c r="I37" s="76"/>
      <c r="J37" s="76"/>
      <c r="K37" s="76"/>
      <c r="L37" s="76"/>
      <c r="M37" s="94"/>
      <c r="N37" s="76"/>
      <c r="O37" s="76"/>
      <c r="P37" s="76"/>
      <c r="Q37" s="94"/>
      <c r="R37" s="76"/>
      <c r="S37" s="76"/>
      <c r="T37" s="76"/>
      <c r="U37" s="94"/>
      <c r="V37" s="76"/>
      <c r="W37" s="76"/>
      <c r="X37" s="76"/>
      <c r="Y37" s="94"/>
      <c r="Z37" s="76"/>
      <c r="AA37" s="76"/>
      <c r="AB37" s="76"/>
      <c r="AC37" s="94"/>
      <c r="AD37" s="76"/>
      <c r="AE37" s="76"/>
      <c r="AF37" s="76"/>
      <c r="AG37" s="76"/>
      <c r="AH37" s="76"/>
      <c r="AI37" s="76"/>
      <c r="AJ37" s="94"/>
      <c r="AK37" s="94"/>
    </row>
    <row r="38" spans="4:37" x14ac:dyDescent="0.25">
      <c r="D38" s="76"/>
      <c r="E38" s="76"/>
      <c r="F38" s="76"/>
      <c r="G38" s="76"/>
      <c r="H38" s="76"/>
      <c r="I38" s="76"/>
      <c r="J38" s="76"/>
      <c r="K38" s="76"/>
      <c r="L38" s="76"/>
      <c r="M38" s="94"/>
      <c r="N38" s="76"/>
      <c r="O38" s="76"/>
      <c r="P38" s="76"/>
      <c r="Q38" s="94"/>
      <c r="R38" s="76"/>
      <c r="S38" s="76"/>
      <c r="T38" s="76"/>
      <c r="U38" s="94"/>
      <c r="V38" s="76"/>
      <c r="W38" s="76"/>
      <c r="X38" s="76"/>
      <c r="Y38" s="94"/>
      <c r="Z38" s="76"/>
      <c r="AA38" s="76"/>
      <c r="AB38" s="76"/>
      <c r="AC38" s="94"/>
      <c r="AD38" s="76"/>
      <c r="AE38" s="76"/>
      <c r="AF38" s="76"/>
      <c r="AG38" s="76"/>
      <c r="AH38" s="76"/>
      <c r="AI38" s="76"/>
      <c r="AJ38" s="94"/>
      <c r="AK38" s="94"/>
    </row>
    <row r="39" spans="4:37" x14ac:dyDescent="0.25">
      <c r="D39" s="76"/>
      <c r="E39" s="76"/>
      <c r="F39" s="76"/>
      <c r="G39" s="76"/>
      <c r="H39" s="76"/>
      <c r="I39" s="76"/>
      <c r="J39" s="76"/>
      <c r="K39" s="76"/>
      <c r="L39" s="76"/>
      <c r="M39" s="94"/>
      <c r="N39" s="76"/>
      <c r="O39" s="76"/>
      <c r="P39" s="76"/>
      <c r="Q39" s="94"/>
      <c r="R39" s="76"/>
      <c r="S39" s="76"/>
      <c r="T39" s="76"/>
      <c r="U39" s="94"/>
      <c r="V39" s="76"/>
      <c r="W39" s="76"/>
      <c r="X39" s="76"/>
      <c r="Y39" s="94"/>
      <c r="Z39" s="76"/>
      <c r="AA39" s="76"/>
      <c r="AB39" s="76"/>
      <c r="AC39" s="94"/>
      <c r="AD39" s="76"/>
      <c r="AE39" s="76"/>
      <c r="AF39" s="76"/>
      <c r="AG39" s="76"/>
      <c r="AH39" s="76"/>
      <c r="AI39" s="76"/>
      <c r="AJ39" s="94"/>
      <c r="AK39" s="94"/>
    </row>
    <row r="40" spans="4:37" x14ac:dyDescent="0.25">
      <c r="D40" s="76"/>
      <c r="E40" s="76"/>
      <c r="F40" s="76"/>
      <c r="G40" s="76"/>
      <c r="H40" s="76"/>
      <c r="I40" s="76"/>
      <c r="J40" s="76"/>
      <c r="K40" s="76"/>
      <c r="L40" s="76"/>
      <c r="M40" s="94"/>
      <c r="N40" s="76"/>
      <c r="O40" s="76"/>
      <c r="P40" s="76"/>
      <c r="Q40" s="94"/>
      <c r="R40" s="76"/>
      <c r="S40" s="76"/>
      <c r="T40" s="76"/>
      <c r="U40" s="94"/>
      <c r="V40" s="76"/>
      <c r="W40" s="76"/>
      <c r="X40" s="76"/>
      <c r="Y40" s="94"/>
      <c r="Z40" s="76"/>
      <c r="AA40" s="76"/>
      <c r="AB40" s="76"/>
      <c r="AC40" s="94"/>
      <c r="AD40" s="76"/>
      <c r="AE40" s="76"/>
      <c r="AF40" s="76"/>
      <c r="AG40" s="76"/>
      <c r="AH40" s="76"/>
      <c r="AI40" s="76"/>
      <c r="AJ40" s="94"/>
      <c r="AK40" s="94"/>
    </row>
    <row r="41" spans="4:37" x14ac:dyDescent="0.25">
      <c r="D41" s="76"/>
      <c r="E41" s="76"/>
      <c r="F41" s="76"/>
      <c r="G41" s="76"/>
      <c r="H41" s="76"/>
      <c r="I41" s="76"/>
      <c r="J41" s="76"/>
      <c r="K41" s="76"/>
      <c r="L41" s="76"/>
      <c r="M41" s="94"/>
      <c r="N41" s="76"/>
      <c r="O41" s="76"/>
      <c r="P41" s="76"/>
      <c r="Q41" s="94"/>
      <c r="R41" s="76"/>
      <c r="S41" s="76"/>
      <c r="T41" s="76"/>
      <c r="U41" s="94"/>
      <c r="V41" s="76"/>
      <c r="W41" s="76"/>
      <c r="X41" s="76"/>
      <c r="Y41" s="94"/>
      <c r="Z41" s="76"/>
      <c r="AA41" s="76"/>
      <c r="AB41" s="76"/>
      <c r="AC41" s="94"/>
      <c r="AD41" s="76"/>
      <c r="AE41" s="76"/>
      <c r="AF41" s="76"/>
      <c r="AG41" s="76"/>
      <c r="AH41" s="76"/>
      <c r="AI41" s="76"/>
      <c r="AJ41" s="94"/>
      <c r="AK41" s="94"/>
    </row>
    <row r="42" spans="4:37" x14ac:dyDescent="0.25">
      <c r="D42" s="76"/>
      <c r="E42" s="76"/>
      <c r="F42" s="76"/>
      <c r="G42" s="76"/>
      <c r="H42" s="76"/>
      <c r="I42" s="76"/>
      <c r="J42" s="76"/>
      <c r="K42" s="76"/>
      <c r="L42" s="76"/>
      <c r="M42" s="94"/>
      <c r="N42" s="76"/>
      <c r="O42" s="76"/>
      <c r="P42" s="76"/>
      <c r="Q42" s="94"/>
      <c r="R42" s="76"/>
      <c r="S42" s="76"/>
      <c r="T42" s="76"/>
      <c r="U42" s="94"/>
      <c r="V42" s="76"/>
      <c r="W42" s="76"/>
      <c r="X42" s="76"/>
      <c r="Y42" s="94"/>
      <c r="Z42" s="76"/>
      <c r="AA42" s="76"/>
      <c r="AB42" s="76"/>
      <c r="AC42" s="94"/>
      <c r="AD42" s="76"/>
      <c r="AE42" s="76"/>
      <c r="AF42" s="76"/>
      <c r="AG42" s="76"/>
      <c r="AH42" s="76"/>
      <c r="AI42" s="76"/>
      <c r="AJ42" s="94"/>
      <c r="AK42" s="94"/>
    </row>
    <row r="43" spans="4:37" x14ac:dyDescent="0.25">
      <c r="D43" s="76"/>
      <c r="E43" s="76"/>
      <c r="F43" s="76"/>
      <c r="G43" s="76"/>
      <c r="H43" s="76"/>
      <c r="I43" s="76"/>
      <c r="J43" s="76"/>
      <c r="K43" s="76"/>
      <c r="L43" s="76"/>
      <c r="M43" s="94"/>
      <c r="N43" s="76"/>
      <c r="O43" s="76"/>
      <c r="P43" s="76"/>
      <c r="Q43" s="94"/>
      <c r="R43" s="76"/>
      <c r="S43" s="76"/>
      <c r="T43" s="76"/>
      <c r="U43" s="94"/>
      <c r="V43" s="76"/>
      <c r="W43" s="76"/>
      <c r="X43" s="76"/>
      <c r="Y43" s="94"/>
      <c r="Z43" s="76"/>
      <c r="AA43" s="76"/>
      <c r="AB43" s="76"/>
      <c r="AC43" s="94"/>
      <c r="AD43" s="76"/>
      <c r="AE43" s="76"/>
      <c r="AF43" s="76"/>
      <c r="AG43" s="76"/>
      <c r="AH43" s="76"/>
      <c r="AI43" s="76"/>
      <c r="AJ43" s="94"/>
      <c r="AK43" s="94"/>
    </row>
    <row r="44" spans="4:37" x14ac:dyDescent="0.25">
      <c r="D44" s="76"/>
      <c r="E44" s="76"/>
      <c r="F44" s="76"/>
      <c r="G44" s="76"/>
      <c r="H44" s="76"/>
      <c r="I44" s="76"/>
      <c r="J44" s="76"/>
      <c r="K44" s="76"/>
      <c r="L44" s="76"/>
      <c r="M44" s="94"/>
      <c r="N44" s="76"/>
      <c r="O44" s="76"/>
      <c r="P44" s="76"/>
      <c r="Q44" s="94"/>
      <c r="R44" s="76"/>
      <c r="S44" s="76"/>
      <c r="T44" s="76"/>
      <c r="U44" s="94"/>
      <c r="V44" s="76"/>
      <c r="W44" s="76"/>
      <c r="X44" s="76"/>
      <c r="Y44" s="94"/>
      <c r="Z44" s="76"/>
      <c r="AA44" s="76"/>
      <c r="AB44" s="76"/>
      <c r="AC44" s="94"/>
      <c r="AD44" s="76"/>
      <c r="AE44" s="76"/>
      <c r="AF44" s="76"/>
      <c r="AG44" s="76"/>
      <c r="AH44" s="76"/>
      <c r="AI44" s="76"/>
      <c r="AJ44" s="94"/>
      <c r="AK44" s="94"/>
    </row>
    <row r="45" spans="4:37" x14ac:dyDescent="0.25">
      <c r="D45" s="76"/>
      <c r="E45" s="76"/>
      <c r="F45" s="76"/>
      <c r="G45" s="76"/>
      <c r="H45" s="76"/>
      <c r="I45" s="76"/>
      <c r="J45" s="76"/>
      <c r="K45" s="76"/>
      <c r="L45" s="76"/>
      <c r="M45" s="94"/>
      <c r="N45" s="76"/>
      <c r="O45" s="76"/>
      <c r="P45" s="76"/>
      <c r="Q45" s="94"/>
      <c r="R45" s="76"/>
      <c r="S45" s="76"/>
      <c r="T45" s="76"/>
      <c r="U45" s="94"/>
      <c r="V45" s="76"/>
      <c r="W45" s="76"/>
      <c r="X45" s="76"/>
      <c r="Y45" s="94"/>
      <c r="Z45" s="76"/>
      <c r="AA45" s="76"/>
      <c r="AB45" s="76"/>
      <c r="AC45" s="94"/>
      <c r="AD45" s="76"/>
      <c r="AE45" s="76"/>
      <c r="AF45" s="76"/>
      <c r="AG45" s="76"/>
      <c r="AH45" s="76"/>
      <c r="AI45" s="76"/>
      <c r="AJ45" s="94"/>
      <c r="AK45" s="94"/>
    </row>
    <row r="46" spans="4:37" x14ac:dyDescent="0.25">
      <c r="D46" s="76"/>
      <c r="E46" s="76"/>
      <c r="F46" s="76"/>
      <c r="G46" s="76"/>
      <c r="H46" s="76"/>
      <c r="I46" s="76"/>
      <c r="J46" s="76"/>
      <c r="K46" s="76"/>
      <c r="L46" s="76"/>
      <c r="M46" s="94"/>
      <c r="N46" s="76"/>
      <c r="O46" s="76"/>
      <c r="P46" s="76"/>
      <c r="Q46" s="94"/>
      <c r="R46" s="76"/>
      <c r="S46" s="76"/>
      <c r="T46" s="76"/>
      <c r="U46" s="94"/>
      <c r="V46" s="76"/>
      <c r="W46" s="76"/>
      <c r="X46" s="76"/>
      <c r="Y46" s="94"/>
      <c r="Z46" s="76"/>
      <c r="AA46" s="76"/>
      <c r="AB46" s="76"/>
      <c r="AC46" s="94"/>
      <c r="AD46" s="76"/>
      <c r="AE46" s="76"/>
      <c r="AF46" s="76"/>
      <c r="AG46" s="76"/>
      <c r="AH46" s="76"/>
      <c r="AI46" s="76"/>
      <c r="AJ46" s="94"/>
      <c r="AK46" s="94"/>
    </row>
    <row r="47" spans="4:37" x14ac:dyDescent="0.25">
      <c r="D47" s="76"/>
      <c r="E47" s="76"/>
      <c r="F47" s="76"/>
      <c r="G47" s="76"/>
      <c r="H47" s="76"/>
      <c r="I47" s="76"/>
      <c r="J47" s="76"/>
      <c r="K47" s="76"/>
      <c r="L47" s="76"/>
      <c r="M47" s="94"/>
      <c r="N47" s="76"/>
      <c r="O47" s="76"/>
      <c r="P47" s="76"/>
      <c r="Q47" s="94"/>
      <c r="R47" s="76"/>
      <c r="S47" s="76"/>
      <c r="T47" s="76"/>
      <c r="U47" s="94"/>
      <c r="V47" s="76"/>
      <c r="W47" s="76"/>
      <c r="X47" s="76"/>
      <c r="Y47" s="94"/>
      <c r="Z47" s="76"/>
      <c r="AA47" s="76"/>
      <c r="AB47" s="76"/>
      <c r="AC47" s="94"/>
      <c r="AD47" s="76"/>
      <c r="AE47" s="76"/>
      <c r="AF47" s="76"/>
      <c r="AG47" s="76"/>
      <c r="AH47" s="76"/>
      <c r="AI47" s="76"/>
      <c r="AJ47" s="94"/>
      <c r="AK47" s="94"/>
    </row>
    <row r="48" spans="4:37" x14ac:dyDescent="0.25">
      <c r="D48" s="76"/>
      <c r="E48" s="76"/>
      <c r="F48" s="76"/>
      <c r="G48" s="76"/>
      <c r="H48" s="76"/>
      <c r="I48" s="76"/>
      <c r="J48" s="76"/>
      <c r="K48" s="76"/>
      <c r="L48" s="76"/>
      <c r="M48" s="94"/>
      <c r="N48" s="76"/>
      <c r="O48" s="76"/>
      <c r="P48" s="76"/>
      <c r="Q48" s="94"/>
      <c r="R48" s="76"/>
      <c r="S48" s="76"/>
      <c r="T48" s="76"/>
      <c r="U48" s="94"/>
      <c r="V48" s="76"/>
      <c r="W48" s="76"/>
      <c r="X48" s="76"/>
      <c r="Y48" s="94"/>
      <c r="Z48" s="76"/>
      <c r="AA48" s="76"/>
      <c r="AB48" s="76"/>
      <c r="AC48" s="94"/>
      <c r="AD48" s="76"/>
      <c r="AE48" s="76"/>
      <c r="AF48" s="76"/>
      <c r="AG48" s="76"/>
      <c r="AH48" s="76"/>
      <c r="AI48" s="76"/>
      <c r="AJ48" s="94"/>
      <c r="AK48" s="94"/>
    </row>
    <row r="49" spans="4:37" x14ac:dyDescent="0.25">
      <c r="D49" s="76"/>
      <c r="E49" s="76"/>
      <c r="F49" s="76"/>
      <c r="G49" s="76"/>
      <c r="H49" s="76"/>
      <c r="I49" s="76"/>
      <c r="J49" s="76"/>
      <c r="K49" s="76"/>
      <c r="L49" s="76"/>
      <c r="M49" s="94"/>
      <c r="N49" s="76"/>
      <c r="O49" s="76"/>
      <c r="P49" s="76"/>
      <c r="Q49" s="94"/>
      <c r="R49" s="76"/>
      <c r="S49" s="76"/>
      <c r="T49" s="76"/>
      <c r="U49" s="94"/>
      <c r="V49" s="76"/>
      <c r="W49" s="76"/>
      <c r="X49" s="76"/>
      <c r="Y49" s="94"/>
      <c r="Z49" s="76"/>
      <c r="AA49" s="76"/>
      <c r="AB49" s="76"/>
      <c r="AC49" s="94"/>
      <c r="AD49" s="76"/>
      <c r="AE49" s="76"/>
      <c r="AF49" s="76"/>
      <c r="AG49" s="76"/>
      <c r="AH49" s="76"/>
      <c r="AI49" s="76"/>
      <c r="AJ49" s="94"/>
      <c r="AK49" s="94"/>
    </row>
    <row r="50" spans="4:37" x14ac:dyDescent="0.25">
      <c r="D50" s="76"/>
      <c r="E50" s="76"/>
      <c r="F50" s="76"/>
      <c r="G50" s="76"/>
      <c r="H50" s="76"/>
      <c r="I50" s="76"/>
      <c r="J50" s="76"/>
      <c r="K50" s="76"/>
      <c r="L50" s="76"/>
      <c r="M50" s="94"/>
      <c r="N50" s="76"/>
      <c r="O50" s="76"/>
      <c r="P50" s="76"/>
      <c r="Q50" s="94"/>
      <c r="R50" s="76"/>
      <c r="S50" s="76"/>
      <c r="T50" s="76"/>
      <c r="U50" s="94"/>
      <c r="V50" s="76"/>
      <c r="W50" s="76"/>
      <c r="X50" s="76"/>
      <c r="Y50" s="94"/>
      <c r="Z50" s="76"/>
      <c r="AA50" s="76"/>
      <c r="AB50" s="76"/>
      <c r="AC50" s="94"/>
      <c r="AD50" s="76"/>
      <c r="AE50" s="76"/>
      <c r="AF50" s="76"/>
      <c r="AG50" s="76"/>
      <c r="AH50" s="76"/>
      <c r="AI50" s="76"/>
      <c r="AJ50" s="94"/>
      <c r="AK50" s="94"/>
    </row>
    <row r="51" spans="4:37" x14ac:dyDescent="0.25">
      <c r="D51" s="76"/>
      <c r="E51" s="76"/>
      <c r="F51" s="76"/>
      <c r="G51" s="76"/>
      <c r="H51" s="76"/>
      <c r="I51" s="76"/>
      <c r="J51" s="76"/>
      <c r="K51" s="76"/>
      <c r="L51" s="76"/>
      <c r="M51" s="94"/>
      <c r="N51" s="76"/>
      <c r="O51" s="76"/>
      <c r="P51" s="76"/>
      <c r="Q51" s="94"/>
      <c r="R51" s="76"/>
      <c r="S51" s="76"/>
      <c r="T51" s="76"/>
      <c r="U51" s="94"/>
      <c r="V51" s="76"/>
      <c r="W51" s="76"/>
      <c r="X51" s="76"/>
      <c r="Y51" s="94"/>
      <c r="Z51" s="76"/>
      <c r="AA51" s="76"/>
      <c r="AB51" s="76"/>
      <c r="AC51" s="94"/>
      <c r="AD51" s="76"/>
      <c r="AE51" s="76"/>
      <c r="AF51" s="76"/>
      <c r="AG51" s="76"/>
      <c r="AH51" s="76"/>
      <c r="AI51" s="76"/>
      <c r="AJ51" s="94"/>
      <c r="AK51" s="94"/>
    </row>
    <row r="52" spans="4:37" x14ac:dyDescent="0.25">
      <c r="D52" s="76"/>
      <c r="E52" s="76"/>
      <c r="F52" s="76"/>
      <c r="G52" s="76"/>
      <c r="H52" s="76"/>
      <c r="I52" s="76"/>
      <c r="J52" s="76"/>
      <c r="K52" s="76"/>
      <c r="L52" s="76"/>
      <c r="M52" s="94"/>
      <c r="N52" s="76"/>
      <c r="O52" s="76"/>
      <c r="P52" s="76"/>
      <c r="Q52" s="94"/>
      <c r="R52" s="76"/>
      <c r="S52" s="76"/>
      <c r="T52" s="76"/>
      <c r="U52" s="94"/>
      <c r="V52" s="76"/>
      <c r="W52" s="76"/>
      <c r="X52" s="76"/>
      <c r="Y52" s="94"/>
      <c r="Z52" s="76"/>
      <c r="AA52" s="76"/>
      <c r="AB52" s="76"/>
      <c r="AC52" s="94"/>
      <c r="AD52" s="76"/>
      <c r="AE52" s="76"/>
      <c r="AF52" s="76"/>
      <c r="AG52" s="76"/>
      <c r="AH52" s="76"/>
      <c r="AI52" s="76"/>
      <c r="AJ52" s="94"/>
      <c r="AK52" s="94"/>
    </row>
    <row r="53" spans="4:37" x14ac:dyDescent="0.25">
      <c r="D53" s="76"/>
      <c r="E53" s="76"/>
      <c r="F53" s="76"/>
      <c r="G53" s="76"/>
      <c r="H53" s="76"/>
      <c r="I53" s="76"/>
      <c r="J53" s="76"/>
      <c r="K53" s="76"/>
      <c r="L53" s="76"/>
      <c r="M53" s="94"/>
      <c r="N53" s="76"/>
      <c r="O53" s="76"/>
      <c r="P53" s="76"/>
      <c r="Q53" s="94"/>
      <c r="R53" s="76"/>
      <c r="S53" s="76"/>
      <c r="T53" s="76"/>
      <c r="U53" s="94"/>
      <c r="V53" s="76"/>
      <c r="W53" s="76"/>
      <c r="X53" s="76"/>
      <c r="Y53" s="94"/>
      <c r="Z53" s="76"/>
      <c r="AA53" s="76"/>
      <c r="AB53" s="76"/>
      <c r="AC53" s="94"/>
      <c r="AD53" s="76"/>
      <c r="AE53" s="76"/>
      <c r="AF53" s="76"/>
      <c r="AG53" s="76"/>
      <c r="AH53" s="76"/>
      <c r="AI53" s="76"/>
      <c r="AJ53" s="94"/>
      <c r="AK53" s="94"/>
    </row>
    <row r="54" spans="4:37" x14ac:dyDescent="0.25">
      <c r="D54" s="76"/>
      <c r="E54" s="76"/>
      <c r="F54" s="76"/>
      <c r="G54" s="76"/>
      <c r="H54" s="76"/>
      <c r="I54" s="76"/>
      <c r="J54" s="76"/>
      <c r="K54" s="76"/>
      <c r="L54" s="76"/>
      <c r="M54" s="94"/>
      <c r="N54" s="76"/>
      <c r="O54" s="76"/>
      <c r="P54" s="76"/>
      <c r="Q54" s="94"/>
      <c r="R54" s="76"/>
      <c r="S54" s="76"/>
      <c r="T54" s="76"/>
      <c r="U54" s="94"/>
      <c r="V54" s="76"/>
      <c r="W54" s="76"/>
      <c r="X54" s="76"/>
      <c r="Y54" s="94"/>
      <c r="Z54" s="76"/>
      <c r="AA54" s="76"/>
      <c r="AB54" s="76"/>
      <c r="AC54" s="94"/>
      <c r="AD54" s="76"/>
      <c r="AE54" s="76"/>
      <c r="AF54" s="76"/>
      <c r="AG54" s="76"/>
      <c r="AH54" s="76"/>
      <c r="AI54" s="76"/>
      <c r="AJ54" s="94"/>
      <c r="AK54" s="94"/>
    </row>
    <row r="55" spans="4:37" x14ac:dyDescent="0.25">
      <c r="D55" s="76"/>
      <c r="E55" s="76"/>
      <c r="F55" s="76"/>
      <c r="G55" s="76"/>
      <c r="H55" s="76"/>
      <c r="I55" s="76"/>
      <c r="J55" s="76"/>
      <c r="K55" s="76"/>
      <c r="L55" s="76"/>
      <c r="M55" s="94"/>
      <c r="N55" s="76"/>
      <c r="O55" s="76"/>
      <c r="P55" s="76"/>
      <c r="Q55" s="94"/>
      <c r="R55" s="76"/>
      <c r="S55" s="76"/>
      <c r="T55" s="76"/>
      <c r="U55" s="94"/>
      <c r="V55" s="76"/>
      <c r="W55" s="76"/>
      <c r="X55" s="76"/>
      <c r="Y55" s="94"/>
      <c r="Z55" s="76"/>
      <c r="AA55" s="76"/>
      <c r="AB55" s="76"/>
      <c r="AC55" s="94"/>
      <c r="AD55" s="76"/>
      <c r="AE55" s="76"/>
      <c r="AF55" s="76"/>
      <c r="AG55" s="76"/>
      <c r="AH55" s="76"/>
      <c r="AI55" s="76"/>
      <c r="AJ55" s="94"/>
      <c r="AK55" s="94"/>
    </row>
    <row r="56" spans="4:37" x14ac:dyDescent="0.25">
      <c r="D56" s="76"/>
      <c r="E56" s="76"/>
      <c r="F56" s="76"/>
      <c r="G56" s="76"/>
      <c r="H56" s="76"/>
      <c r="I56" s="76"/>
      <c r="J56" s="76"/>
      <c r="K56" s="76"/>
      <c r="L56" s="76"/>
      <c r="M56" s="94"/>
      <c r="N56" s="76"/>
      <c r="O56" s="76"/>
      <c r="P56" s="76"/>
      <c r="Q56" s="94"/>
      <c r="R56" s="76"/>
      <c r="S56" s="76"/>
      <c r="T56" s="76"/>
      <c r="U56" s="94"/>
      <c r="V56" s="76"/>
      <c r="W56" s="76"/>
      <c r="X56" s="76"/>
      <c r="Y56" s="94"/>
      <c r="Z56" s="76"/>
      <c r="AA56" s="76"/>
      <c r="AB56" s="76"/>
      <c r="AC56" s="94"/>
      <c r="AD56" s="76"/>
      <c r="AE56" s="76"/>
      <c r="AF56" s="76"/>
      <c r="AG56" s="76"/>
      <c r="AH56" s="76"/>
      <c r="AI56" s="76"/>
      <c r="AJ56" s="94"/>
      <c r="AK56" s="94"/>
    </row>
    <row r="57" spans="4:37" x14ac:dyDescent="0.25">
      <c r="D57" s="76"/>
      <c r="E57" s="76"/>
      <c r="F57" s="76"/>
      <c r="G57" s="76"/>
      <c r="H57" s="76"/>
      <c r="I57" s="76"/>
      <c r="J57" s="76"/>
      <c r="K57" s="76"/>
      <c r="L57" s="76"/>
      <c r="M57" s="94"/>
      <c r="N57" s="76"/>
      <c r="O57" s="76"/>
      <c r="P57" s="76"/>
      <c r="Q57" s="94"/>
      <c r="R57" s="76"/>
      <c r="S57" s="76"/>
      <c r="T57" s="76"/>
      <c r="U57" s="94"/>
      <c r="V57" s="76"/>
      <c r="W57" s="76"/>
      <c r="X57" s="76"/>
      <c r="Y57" s="94"/>
      <c r="Z57" s="76"/>
      <c r="AA57" s="76"/>
      <c r="AB57" s="76"/>
      <c r="AC57" s="94"/>
      <c r="AD57" s="76"/>
      <c r="AE57" s="76"/>
      <c r="AF57" s="76"/>
      <c r="AG57" s="76"/>
      <c r="AH57" s="76"/>
      <c r="AI57" s="76"/>
      <c r="AJ57" s="94"/>
      <c r="AK57" s="94"/>
    </row>
    <row r="58" spans="4:37" x14ac:dyDescent="0.25">
      <c r="D58" s="76"/>
      <c r="E58" s="76"/>
      <c r="F58" s="76"/>
      <c r="G58" s="76"/>
      <c r="H58" s="76"/>
      <c r="I58" s="76"/>
      <c r="J58" s="76"/>
      <c r="K58" s="76"/>
      <c r="L58" s="76"/>
      <c r="M58" s="94"/>
      <c r="N58" s="76"/>
      <c r="O58" s="76"/>
      <c r="P58" s="76"/>
      <c r="Q58" s="94"/>
      <c r="R58" s="76"/>
      <c r="S58" s="76"/>
      <c r="T58" s="76"/>
      <c r="U58" s="94"/>
      <c r="V58" s="76"/>
      <c r="W58" s="76"/>
      <c r="X58" s="76"/>
      <c r="Y58" s="94"/>
      <c r="Z58" s="76"/>
      <c r="AA58" s="76"/>
      <c r="AB58" s="76"/>
      <c r="AC58" s="94"/>
      <c r="AD58" s="76"/>
      <c r="AE58" s="76"/>
      <c r="AF58" s="76"/>
      <c r="AG58" s="76"/>
      <c r="AH58" s="76"/>
      <c r="AI58" s="76"/>
      <c r="AJ58" s="94"/>
      <c r="AK58" s="94"/>
    </row>
    <row r="59" spans="4:37" x14ac:dyDescent="0.25">
      <c r="D59" s="76"/>
      <c r="E59" s="76"/>
      <c r="F59" s="76"/>
      <c r="G59" s="76"/>
      <c r="H59" s="76"/>
      <c r="I59" s="76"/>
      <c r="J59" s="76"/>
      <c r="K59" s="76"/>
      <c r="L59" s="76"/>
      <c r="M59" s="94"/>
      <c r="N59" s="76"/>
      <c r="O59" s="76"/>
      <c r="P59" s="76"/>
      <c r="Q59" s="94"/>
      <c r="R59" s="76"/>
      <c r="S59" s="76"/>
      <c r="T59" s="76"/>
      <c r="U59" s="94"/>
      <c r="V59" s="76"/>
      <c r="W59" s="76"/>
      <c r="X59" s="76"/>
      <c r="Y59" s="94"/>
      <c r="Z59" s="76"/>
      <c r="AA59" s="76"/>
      <c r="AB59" s="76"/>
      <c r="AC59" s="94"/>
      <c r="AD59" s="76"/>
      <c r="AE59" s="76"/>
      <c r="AF59" s="76"/>
      <c r="AG59" s="76"/>
      <c r="AH59" s="76"/>
      <c r="AI59" s="76"/>
      <c r="AJ59" s="94"/>
      <c r="AK59" s="94"/>
    </row>
    <row r="60" spans="4:37" x14ac:dyDescent="0.25">
      <c r="D60" s="76"/>
      <c r="E60" s="76"/>
      <c r="F60" s="76"/>
      <c r="G60" s="76"/>
      <c r="H60" s="76"/>
      <c r="I60" s="76"/>
      <c r="J60" s="76"/>
      <c r="K60" s="76"/>
      <c r="L60" s="76"/>
      <c r="M60" s="94"/>
      <c r="N60" s="76"/>
      <c r="O60" s="76"/>
      <c r="P60" s="76"/>
      <c r="Q60" s="94"/>
      <c r="R60" s="76"/>
      <c r="S60" s="76"/>
      <c r="T60" s="76"/>
      <c r="U60" s="94"/>
      <c r="V60" s="76"/>
      <c r="W60" s="76"/>
      <c r="X60" s="76"/>
      <c r="Y60" s="94"/>
      <c r="Z60" s="76"/>
      <c r="AA60" s="76"/>
      <c r="AB60" s="76"/>
      <c r="AC60" s="94"/>
      <c r="AD60" s="76"/>
      <c r="AE60" s="76"/>
      <c r="AF60" s="76"/>
      <c r="AG60" s="76"/>
      <c r="AH60" s="76"/>
      <c r="AI60" s="76"/>
      <c r="AJ60" s="94"/>
      <c r="AK60" s="94"/>
    </row>
    <row r="61" spans="4:37" x14ac:dyDescent="0.25">
      <c r="D61" s="76"/>
      <c r="E61" s="76"/>
      <c r="F61" s="76"/>
      <c r="G61" s="76"/>
      <c r="H61" s="76"/>
      <c r="I61" s="76"/>
      <c r="J61" s="76"/>
      <c r="K61" s="76"/>
      <c r="L61" s="76"/>
      <c r="M61" s="94"/>
      <c r="N61" s="76"/>
      <c r="O61" s="76"/>
      <c r="P61" s="76"/>
      <c r="Q61" s="94"/>
      <c r="R61" s="76"/>
      <c r="S61" s="76"/>
      <c r="T61" s="76"/>
      <c r="U61" s="94"/>
      <c r="V61" s="76"/>
      <c r="W61" s="76"/>
      <c r="X61" s="76"/>
      <c r="Y61" s="94"/>
      <c r="Z61" s="76"/>
      <c r="AA61" s="76"/>
      <c r="AB61" s="76"/>
      <c r="AC61" s="94"/>
      <c r="AD61" s="76"/>
      <c r="AE61" s="76"/>
      <c r="AF61" s="76"/>
      <c r="AG61" s="76"/>
      <c r="AH61" s="76"/>
      <c r="AI61" s="76"/>
      <c r="AJ61" s="94"/>
      <c r="AK61" s="94"/>
    </row>
    <row r="62" spans="4:37" x14ac:dyDescent="0.25">
      <c r="D62" s="76"/>
      <c r="E62" s="76"/>
      <c r="F62" s="76"/>
      <c r="G62" s="76"/>
      <c r="H62" s="76"/>
      <c r="I62" s="76"/>
      <c r="J62" s="76"/>
      <c r="K62" s="76"/>
      <c r="L62" s="76"/>
      <c r="M62" s="94"/>
      <c r="N62" s="76"/>
      <c r="O62" s="76"/>
      <c r="P62" s="76"/>
      <c r="Q62" s="94"/>
      <c r="R62" s="76"/>
      <c r="S62" s="76"/>
      <c r="T62" s="76"/>
      <c r="U62" s="94"/>
      <c r="V62" s="76"/>
      <c r="W62" s="76"/>
      <c r="X62" s="76"/>
      <c r="Y62" s="94"/>
      <c r="Z62" s="76"/>
      <c r="AA62" s="76"/>
      <c r="AB62" s="76"/>
      <c r="AC62" s="94"/>
      <c r="AD62" s="76"/>
      <c r="AE62" s="76"/>
      <c r="AF62" s="76"/>
      <c r="AG62" s="76"/>
      <c r="AH62" s="76"/>
      <c r="AI62" s="76"/>
      <c r="AJ62" s="94"/>
      <c r="AK62" s="94"/>
    </row>
    <row r="63" spans="4:37" x14ac:dyDescent="0.25">
      <c r="D63" s="76"/>
      <c r="E63" s="76"/>
      <c r="F63" s="76"/>
      <c r="G63" s="76"/>
      <c r="H63" s="76"/>
      <c r="I63" s="76"/>
      <c r="J63" s="76"/>
      <c r="K63" s="76"/>
      <c r="L63" s="76"/>
      <c r="M63" s="94"/>
      <c r="N63" s="76"/>
      <c r="O63" s="76"/>
      <c r="P63" s="76"/>
      <c r="Q63" s="94"/>
      <c r="R63" s="76"/>
      <c r="S63" s="76"/>
      <c r="T63" s="76"/>
      <c r="U63" s="94"/>
      <c r="V63" s="76"/>
      <c r="W63" s="76"/>
      <c r="X63" s="76"/>
      <c r="Y63" s="94"/>
      <c r="Z63" s="76"/>
      <c r="AA63" s="76"/>
      <c r="AB63" s="76"/>
      <c r="AC63" s="94"/>
      <c r="AD63" s="76"/>
      <c r="AE63" s="76"/>
      <c r="AF63" s="76"/>
      <c r="AG63" s="76"/>
      <c r="AH63" s="76"/>
      <c r="AI63" s="76"/>
      <c r="AJ63" s="94"/>
      <c r="AK63" s="94"/>
    </row>
    <row r="64" spans="4:37" x14ac:dyDescent="0.25">
      <c r="D64" s="76"/>
      <c r="E64" s="76"/>
      <c r="F64" s="76"/>
      <c r="G64" s="76"/>
      <c r="H64" s="76"/>
      <c r="I64" s="76"/>
      <c r="J64" s="76"/>
      <c r="K64" s="76"/>
      <c r="L64" s="76"/>
      <c r="M64" s="94"/>
      <c r="N64" s="76"/>
      <c r="O64" s="76"/>
      <c r="P64" s="76"/>
      <c r="Q64" s="94"/>
      <c r="R64" s="76"/>
      <c r="S64" s="76"/>
      <c r="T64" s="76"/>
      <c r="U64" s="94"/>
      <c r="V64" s="76"/>
      <c r="W64" s="76"/>
      <c r="X64" s="76"/>
      <c r="Y64" s="94"/>
      <c r="Z64" s="76"/>
      <c r="AA64" s="76"/>
      <c r="AB64" s="76"/>
      <c r="AC64" s="94"/>
      <c r="AD64" s="76"/>
      <c r="AE64" s="76"/>
      <c r="AF64" s="76"/>
      <c r="AG64" s="76"/>
      <c r="AH64" s="76"/>
      <c r="AI64" s="76"/>
      <c r="AJ64" s="94"/>
      <c r="AK64" s="94"/>
    </row>
    <row r="65" spans="4:37" x14ac:dyDescent="0.25">
      <c r="D65" s="76"/>
      <c r="E65" s="76"/>
      <c r="F65" s="76"/>
      <c r="G65" s="76"/>
      <c r="H65" s="76"/>
      <c r="I65" s="76"/>
      <c r="J65" s="76"/>
      <c r="K65" s="76"/>
      <c r="L65" s="76"/>
      <c r="M65" s="94"/>
      <c r="N65" s="76"/>
      <c r="O65" s="76"/>
      <c r="P65" s="76"/>
      <c r="Q65" s="94"/>
      <c r="R65" s="76"/>
      <c r="S65" s="76"/>
      <c r="T65" s="76"/>
      <c r="U65" s="94"/>
      <c r="V65" s="76"/>
      <c r="W65" s="76"/>
      <c r="X65" s="76"/>
      <c r="Y65" s="94"/>
      <c r="Z65" s="76"/>
      <c r="AA65" s="76"/>
      <c r="AB65" s="76"/>
      <c r="AC65" s="94"/>
      <c r="AD65" s="76"/>
      <c r="AE65" s="76"/>
      <c r="AF65" s="76"/>
      <c r="AG65" s="76"/>
      <c r="AH65" s="76"/>
      <c r="AI65" s="76"/>
      <c r="AJ65" s="94"/>
      <c r="AK65" s="94"/>
    </row>
    <row r="66" spans="4:37" x14ac:dyDescent="0.25">
      <c r="D66" s="76"/>
      <c r="E66" s="76"/>
      <c r="F66" s="76"/>
      <c r="G66" s="76"/>
      <c r="H66" s="76"/>
      <c r="I66" s="76"/>
      <c r="J66" s="76"/>
      <c r="K66" s="76"/>
      <c r="L66" s="76"/>
      <c r="M66" s="94"/>
      <c r="N66" s="76"/>
      <c r="O66" s="76"/>
      <c r="P66" s="76"/>
      <c r="Q66" s="94"/>
      <c r="R66" s="76"/>
      <c r="S66" s="76"/>
      <c r="T66" s="76"/>
      <c r="U66" s="94"/>
      <c r="V66" s="76"/>
      <c r="W66" s="76"/>
      <c r="X66" s="76"/>
      <c r="Y66" s="94"/>
      <c r="Z66" s="76"/>
      <c r="AA66" s="76"/>
      <c r="AB66" s="76"/>
      <c r="AC66" s="94"/>
      <c r="AD66" s="76"/>
      <c r="AE66" s="76"/>
      <c r="AF66" s="76"/>
      <c r="AG66" s="76"/>
      <c r="AH66" s="76"/>
      <c r="AI66" s="76"/>
      <c r="AJ66" s="94"/>
      <c r="AK66" s="94"/>
    </row>
    <row r="67" spans="4:37" x14ac:dyDescent="0.25">
      <c r="D67" s="76"/>
      <c r="E67" s="76"/>
      <c r="F67" s="76"/>
      <c r="G67" s="76"/>
      <c r="H67" s="76"/>
      <c r="I67" s="76"/>
      <c r="J67" s="76"/>
      <c r="K67" s="76"/>
      <c r="L67" s="76"/>
      <c r="M67" s="94"/>
      <c r="N67" s="76"/>
      <c r="O67" s="76"/>
      <c r="P67" s="76"/>
      <c r="Q67" s="94"/>
      <c r="R67" s="76"/>
      <c r="S67" s="76"/>
      <c r="T67" s="76"/>
      <c r="U67" s="94"/>
      <c r="V67" s="76"/>
      <c r="W67" s="76"/>
      <c r="X67" s="76"/>
      <c r="Y67" s="94"/>
      <c r="Z67" s="76"/>
      <c r="AA67" s="76"/>
      <c r="AB67" s="76"/>
      <c r="AC67" s="94"/>
      <c r="AD67" s="76"/>
      <c r="AE67" s="76"/>
      <c r="AF67" s="76"/>
      <c r="AG67" s="76"/>
      <c r="AH67" s="76"/>
      <c r="AI67" s="76"/>
      <c r="AJ67" s="94"/>
      <c r="AK67" s="94"/>
    </row>
    <row r="68" spans="4:37" x14ac:dyDescent="0.25">
      <c r="D68" s="76"/>
      <c r="E68" s="76"/>
      <c r="F68" s="76"/>
      <c r="G68" s="76"/>
      <c r="H68" s="76"/>
      <c r="I68" s="76"/>
      <c r="J68" s="76"/>
      <c r="K68" s="76"/>
      <c r="L68" s="76"/>
      <c r="M68" s="94"/>
      <c r="N68" s="76"/>
      <c r="O68" s="76"/>
      <c r="P68" s="76"/>
      <c r="Q68" s="94"/>
      <c r="R68" s="76"/>
      <c r="S68" s="76"/>
      <c r="T68" s="76"/>
      <c r="U68" s="94"/>
      <c r="V68" s="76"/>
      <c r="W68" s="76"/>
      <c r="X68" s="76"/>
      <c r="Y68" s="94"/>
      <c r="Z68" s="76"/>
      <c r="AA68" s="76"/>
      <c r="AB68" s="76"/>
      <c r="AC68" s="94"/>
      <c r="AD68" s="76"/>
      <c r="AE68" s="76"/>
      <c r="AF68" s="76"/>
      <c r="AG68" s="76"/>
      <c r="AH68" s="76"/>
      <c r="AI68" s="76"/>
      <c r="AJ68" s="94"/>
      <c r="AK68" s="94"/>
    </row>
    <row r="69" spans="4:37" x14ac:dyDescent="0.25">
      <c r="D69" s="76"/>
      <c r="E69" s="76"/>
      <c r="F69" s="76"/>
      <c r="G69" s="76"/>
      <c r="H69" s="76"/>
      <c r="I69" s="76"/>
      <c r="J69" s="76"/>
      <c r="K69" s="76"/>
      <c r="L69" s="76"/>
      <c r="M69" s="94"/>
      <c r="N69" s="76"/>
      <c r="O69" s="76"/>
      <c r="P69" s="76"/>
      <c r="Q69" s="94"/>
      <c r="R69" s="76"/>
      <c r="S69" s="76"/>
      <c r="T69" s="76"/>
      <c r="U69" s="94"/>
      <c r="V69" s="76"/>
      <c r="W69" s="76"/>
      <c r="X69" s="76"/>
      <c r="Y69" s="94"/>
      <c r="Z69" s="76"/>
      <c r="AA69" s="76"/>
      <c r="AB69" s="76"/>
      <c r="AC69" s="94"/>
      <c r="AD69" s="76"/>
      <c r="AE69" s="76"/>
      <c r="AF69" s="76"/>
      <c r="AG69" s="76"/>
      <c r="AH69" s="76"/>
      <c r="AI69" s="76"/>
      <c r="AJ69" s="94"/>
      <c r="AK69" s="94"/>
    </row>
    <row r="70" spans="4:37" x14ac:dyDescent="0.25">
      <c r="D70" s="76"/>
      <c r="E70" s="76"/>
      <c r="F70" s="76"/>
      <c r="G70" s="76"/>
      <c r="H70" s="76"/>
      <c r="I70" s="76"/>
      <c r="J70" s="76"/>
      <c r="K70" s="76"/>
      <c r="L70" s="76"/>
      <c r="M70" s="94"/>
      <c r="N70" s="76"/>
      <c r="O70" s="76"/>
      <c r="P70" s="76"/>
      <c r="Q70" s="94"/>
      <c r="R70" s="76"/>
      <c r="S70" s="76"/>
      <c r="T70" s="76"/>
      <c r="U70" s="94"/>
      <c r="V70" s="76"/>
      <c r="W70" s="76"/>
      <c r="X70" s="76"/>
      <c r="Y70" s="94"/>
      <c r="Z70" s="76"/>
      <c r="AA70" s="76"/>
      <c r="AB70" s="76"/>
      <c r="AC70" s="94"/>
      <c r="AD70" s="76"/>
      <c r="AE70" s="76"/>
      <c r="AF70" s="76"/>
      <c r="AG70" s="76"/>
      <c r="AH70" s="76"/>
      <c r="AI70" s="76"/>
      <c r="AJ70" s="94"/>
      <c r="AK70" s="94"/>
    </row>
    <row r="71" spans="4:37" x14ac:dyDescent="0.25">
      <c r="D71" s="76"/>
      <c r="E71" s="76"/>
      <c r="F71" s="76"/>
      <c r="G71" s="76"/>
      <c r="H71" s="76"/>
      <c r="I71" s="76"/>
      <c r="J71" s="76"/>
      <c r="K71" s="76"/>
      <c r="L71" s="76"/>
      <c r="M71" s="94"/>
      <c r="N71" s="76"/>
      <c r="O71" s="76"/>
      <c r="P71" s="76"/>
      <c r="Q71" s="94"/>
      <c r="R71" s="76"/>
      <c r="S71" s="76"/>
      <c r="T71" s="76"/>
      <c r="U71" s="94"/>
      <c r="V71" s="76"/>
      <c r="W71" s="76"/>
      <c r="X71" s="76"/>
      <c r="Y71" s="94"/>
      <c r="Z71" s="76"/>
      <c r="AA71" s="76"/>
      <c r="AB71" s="76"/>
      <c r="AC71" s="94"/>
      <c r="AD71" s="76"/>
      <c r="AE71" s="76"/>
      <c r="AF71" s="76"/>
      <c r="AG71" s="76"/>
      <c r="AH71" s="76"/>
      <c r="AI71" s="76"/>
      <c r="AJ71" s="94"/>
      <c r="AK71" s="94"/>
    </row>
    <row r="72" spans="4:37" x14ac:dyDescent="0.25">
      <c r="D72" s="76"/>
      <c r="E72" s="76"/>
      <c r="F72" s="76"/>
      <c r="G72" s="76"/>
      <c r="H72" s="76"/>
      <c r="I72" s="76"/>
      <c r="J72" s="76"/>
      <c r="K72" s="76"/>
      <c r="L72" s="76"/>
      <c r="M72" s="94"/>
      <c r="N72" s="76"/>
      <c r="O72" s="76"/>
      <c r="P72" s="76"/>
      <c r="Q72" s="94"/>
      <c r="R72" s="76"/>
      <c r="S72" s="76"/>
      <c r="T72" s="76"/>
      <c r="U72" s="94"/>
      <c r="V72" s="76"/>
      <c r="W72" s="76"/>
      <c r="X72" s="76"/>
      <c r="Y72" s="94"/>
      <c r="Z72" s="76"/>
      <c r="AA72" s="76"/>
      <c r="AB72" s="76"/>
      <c r="AC72" s="94"/>
      <c r="AD72" s="76"/>
      <c r="AE72" s="76"/>
      <c r="AF72" s="76"/>
      <c r="AG72" s="76"/>
      <c r="AH72" s="76"/>
      <c r="AI72" s="76"/>
      <c r="AJ72" s="94"/>
      <c r="AK72" s="94"/>
    </row>
    <row r="73" spans="4:37" x14ac:dyDescent="0.25">
      <c r="D73" s="76"/>
      <c r="E73" s="76"/>
      <c r="F73" s="76"/>
      <c r="G73" s="76"/>
      <c r="H73" s="76"/>
      <c r="I73" s="76"/>
      <c r="J73" s="76"/>
      <c r="K73" s="76"/>
      <c r="L73" s="76"/>
      <c r="M73" s="94"/>
      <c r="N73" s="76"/>
      <c r="O73" s="76"/>
      <c r="P73" s="76"/>
      <c r="Q73" s="94"/>
      <c r="R73" s="76"/>
      <c r="S73" s="76"/>
      <c r="T73" s="76"/>
      <c r="U73" s="94"/>
      <c r="V73" s="76"/>
      <c r="W73" s="76"/>
      <c r="X73" s="76"/>
      <c r="Y73" s="94"/>
      <c r="Z73" s="76"/>
      <c r="AA73" s="76"/>
      <c r="AB73" s="76"/>
      <c r="AC73" s="94"/>
      <c r="AD73" s="76"/>
      <c r="AE73" s="76"/>
      <c r="AF73" s="76"/>
      <c r="AG73" s="76"/>
      <c r="AH73" s="76"/>
      <c r="AI73" s="76"/>
      <c r="AJ73" s="94"/>
      <c r="AK73" s="94"/>
    </row>
    <row r="74" spans="4:37" x14ac:dyDescent="0.25">
      <c r="D74" s="76"/>
      <c r="E74" s="76"/>
      <c r="F74" s="76"/>
      <c r="G74" s="76"/>
      <c r="H74" s="76"/>
      <c r="I74" s="76"/>
      <c r="J74" s="76"/>
      <c r="K74" s="76"/>
      <c r="L74" s="76"/>
      <c r="M74" s="94"/>
      <c r="N74" s="76"/>
      <c r="O74" s="76"/>
      <c r="P74" s="76"/>
      <c r="Q74" s="94"/>
      <c r="R74" s="76"/>
      <c r="S74" s="76"/>
      <c r="T74" s="76"/>
      <c r="U74" s="94"/>
      <c r="V74" s="76"/>
      <c r="W74" s="76"/>
      <c r="X74" s="76"/>
      <c r="Y74" s="94"/>
      <c r="Z74" s="76"/>
      <c r="AA74" s="76"/>
      <c r="AB74" s="76"/>
      <c r="AC74" s="94"/>
      <c r="AD74" s="76"/>
      <c r="AE74" s="76"/>
      <c r="AF74" s="76"/>
      <c r="AG74" s="76"/>
      <c r="AH74" s="76"/>
      <c r="AI74" s="76"/>
      <c r="AJ74" s="94"/>
      <c r="AK74" s="94"/>
    </row>
    <row r="75" spans="4:37" x14ac:dyDescent="0.25">
      <c r="D75" s="76"/>
      <c r="E75" s="76"/>
      <c r="F75" s="76"/>
      <c r="G75" s="76"/>
      <c r="H75" s="76"/>
      <c r="I75" s="76"/>
      <c r="J75" s="76"/>
      <c r="K75" s="76"/>
      <c r="L75" s="76"/>
      <c r="M75" s="94"/>
      <c r="N75" s="76"/>
      <c r="O75" s="76"/>
      <c r="P75" s="76"/>
      <c r="Q75" s="94"/>
      <c r="R75" s="76"/>
      <c r="S75" s="76"/>
      <c r="T75" s="76"/>
      <c r="U75" s="94"/>
      <c r="V75" s="76"/>
      <c r="W75" s="76"/>
      <c r="X75" s="76"/>
      <c r="Y75" s="94"/>
      <c r="Z75" s="76"/>
      <c r="AA75" s="76"/>
      <c r="AB75" s="76"/>
      <c r="AC75" s="94"/>
      <c r="AD75" s="76"/>
      <c r="AE75" s="76"/>
      <c r="AF75" s="76"/>
      <c r="AG75" s="76"/>
      <c r="AH75" s="76"/>
      <c r="AI75" s="76"/>
      <c r="AJ75" s="94"/>
      <c r="AK75" s="94"/>
    </row>
    <row r="76" spans="4:37" x14ac:dyDescent="0.25">
      <c r="D76" s="76"/>
      <c r="E76" s="76"/>
      <c r="F76" s="76"/>
      <c r="G76" s="76"/>
      <c r="H76" s="76"/>
      <c r="I76" s="76"/>
      <c r="J76" s="76"/>
      <c r="K76" s="76"/>
      <c r="L76" s="76"/>
      <c r="M76" s="94"/>
      <c r="N76" s="76"/>
      <c r="O76" s="76"/>
      <c r="P76" s="76"/>
      <c r="Q76" s="94"/>
      <c r="R76" s="76"/>
      <c r="S76" s="76"/>
      <c r="T76" s="76"/>
      <c r="U76" s="94"/>
      <c r="V76" s="76"/>
      <c r="W76" s="76"/>
      <c r="X76" s="76"/>
      <c r="Y76" s="94"/>
      <c r="Z76" s="76"/>
      <c r="AA76" s="76"/>
      <c r="AB76" s="76"/>
      <c r="AC76" s="94"/>
      <c r="AD76" s="76"/>
      <c r="AE76" s="76"/>
      <c r="AF76" s="76"/>
      <c r="AG76" s="76"/>
      <c r="AH76" s="76"/>
      <c r="AI76" s="76"/>
      <c r="AJ76" s="94"/>
      <c r="AK76" s="94"/>
    </row>
    <row r="77" spans="4:37" x14ac:dyDescent="0.25">
      <c r="D77" s="76"/>
      <c r="E77" s="76"/>
      <c r="F77" s="76"/>
      <c r="G77" s="76"/>
      <c r="H77" s="76"/>
      <c r="I77" s="76"/>
      <c r="J77" s="76"/>
      <c r="K77" s="76"/>
      <c r="L77" s="76"/>
      <c r="M77" s="94"/>
      <c r="N77" s="76"/>
      <c r="O77" s="76"/>
      <c r="P77" s="76"/>
      <c r="Q77" s="94"/>
      <c r="R77" s="76"/>
      <c r="S77" s="76"/>
      <c r="T77" s="76"/>
      <c r="U77" s="94"/>
      <c r="V77" s="76"/>
      <c r="W77" s="76"/>
      <c r="X77" s="76"/>
      <c r="Y77" s="94"/>
      <c r="Z77" s="76"/>
      <c r="AA77" s="76"/>
      <c r="AB77" s="76"/>
      <c r="AC77" s="94"/>
      <c r="AD77" s="76"/>
      <c r="AE77" s="76"/>
      <c r="AF77" s="76"/>
      <c r="AG77" s="76"/>
      <c r="AH77" s="76"/>
      <c r="AI77" s="76"/>
      <c r="AJ77" s="94"/>
      <c r="AK77" s="94"/>
    </row>
    <row r="78" spans="4:37" x14ac:dyDescent="0.25">
      <c r="D78" s="76"/>
      <c r="E78" s="76"/>
      <c r="F78" s="76"/>
      <c r="G78" s="76"/>
      <c r="H78" s="76"/>
      <c r="I78" s="76"/>
      <c r="J78" s="76"/>
      <c r="K78" s="76"/>
      <c r="L78" s="76"/>
      <c r="M78" s="94"/>
      <c r="N78" s="76"/>
      <c r="O78" s="76"/>
      <c r="P78" s="76"/>
      <c r="Q78" s="94"/>
      <c r="R78" s="76"/>
      <c r="S78" s="76"/>
      <c r="T78" s="76"/>
      <c r="U78" s="94"/>
      <c r="V78" s="76"/>
      <c r="W78" s="76"/>
      <c r="X78" s="76"/>
      <c r="Y78" s="94"/>
      <c r="Z78" s="76"/>
      <c r="AA78" s="76"/>
      <c r="AB78" s="76"/>
      <c r="AC78" s="94"/>
      <c r="AD78" s="76"/>
      <c r="AE78" s="76"/>
      <c r="AF78" s="76"/>
      <c r="AG78" s="76"/>
      <c r="AH78" s="76"/>
      <c r="AI78" s="76"/>
      <c r="AJ78" s="94"/>
      <c r="AK78" s="94"/>
    </row>
    <row r="79" spans="4:37" x14ac:dyDescent="0.25">
      <c r="D79" s="76"/>
      <c r="E79" s="76"/>
      <c r="F79" s="76"/>
      <c r="G79" s="76"/>
      <c r="H79" s="76"/>
      <c r="I79" s="76"/>
      <c r="J79" s="76"/>
      <c r="K79" s="76"/>
      <c r="L79" s="76"/>
      <c r="M79" s="94"/>
      <c r="N79" s="76"/>
      <c r="O79" s="76"/>
      <c r="P79" s="76"/>
      <c r="Q79" s="94"/>
      <c r="R79" s="76"/>
      <c r="S79" s="76"/>
      <c r="T79" s="76"/>
      <c r="U79" s="94"/>
      <c r="V79" s="76"/>
      <c r="W79" s="76"/>
      <c r="X79" s="76"/>
      <c r="Y79" s="94"/>
      <c r="Z79" s="76"/>
      <c r="AA79" s="76"/>
      <c r="AB79" s="76"/>
      <c r="AC79" s="94"/>
      <c r="AD79" s="76"/>
      <c r="AE79" s="76"/>
      <c r="AF79" s="76"/>
      <c r="AG79" s="76"/>
      <c r="AH79" s="76"/>
      <c r="AI79" s="76"/>
      <c r="AJ79" s="94"/>
      <c r="AK79" s="94"/>
    </row>
    <row r="80" spans="4:37" x14ac:dyDescent="0.25">
      <c r="D80" s="76"/>
      <c r="E80" s="76"/>
      <c r="F80" s="76"/>
      <c r="G80" s="76"/>
      <c r="H80" s="76"/>
      <c r="I80" s="76"/>
      <c r="J80" s="76"/>
      <c r="K80" s="76"/>
      <c r="L80" s="76"/>
      <c r="M80" s="94"/>
      <c r="N80" s="76"/>
      <c r="O80" s="76"/>
      <c r="P80" s="76"/>
      <c r="Q80" s="94"/>
      <c r="R80" s="76"/>
      <c r="S80" s="76"/>
      <c r="T80" s="76"/>
      <c r="U80" s="94"/>
      <c r="V80" s="76"/>
      <c r="W80" s="76"/>
      <c r="X80" s="76"/>
      <c r="Y80" s="94"/>
      <c r="Z80" s="76"/>
      <c r="AA80" s="76"/>
      <c r="AB80" s="76"/>
      <c r="AC80" s="94"/>
      <c r="AD80" s="76"/>
      <c r="AE80" s="76"/>
      <c r="AF80" s="76"/>
      <c r="AG80" s="76"/>
      <c r="AH80" s="76"/>
      <c r="AI80" s="76"/>
      <c r="AJ80" s="94"/>
      <c r="AK80" s="94"/>
    </row>
    <row r="81" spans="4:37" x14ac:dyDescent="0.25">
      <c r="D81" s="76"/>
      <c r="E81" s="76"/>
      <c r="F81" s="76"/>
      <c r="G81" s="76"/>
      <c r="H81" s="76"/>
      <c r="I81" s="76"/>
      <c r="J81" s="76"/>
      <c r="K81" s="76"/>
      <c r="L81" s="76"/>
      <c r="M81" s="94"/>
      <c r="N81" s="76"/>
      <c r="O81" s="76"/>
      <c r="P81" s="76"/>
      <c r="Q81" s="94"/>
      <c r="R81" s="76"/>
      <c r="S81" s="76"/>
      <c r="T81" s="76"/>
      <c r="U81" s="94"/>
      <c r="V81" s="76"/>
      <c r="W81" s="76"/>
      <c r="X81" s="76"/>
      <c r="Y81" s="94"/>
      <c r="Z81" s="76"/>
      <c r="AA81" s="76"/>
      <c r="AB81" s="76"/>
      <c r="AC81" s="94"/>
      <c r="AD81" s="76"/>
      <c r="AE81" s="76"/>
      <c r="AF81" s="76"/>
      <c r="AG81" s="76"/>
      <c r="AH81" s="76"/>
      <c r="AI81" s="76"/>
      <c r="AJ81" s="94"/>
      <c r="AK81" s="94"/>
    </row>
  </sheetData>
  <mergeCells count="10">
    <mergeCell ref="V4:Y4"/>
    <mergeCell ref="Z4:AC4"/>
    <mergeCell ref="AD4:AJ4"/>
    <mergeCell ref="B2:AK2"/>
    <mergeCell ref="B3:AK3"/>
    <mergeCell ref="D4:F4"/>
    <mergeCell ref="G4:I4"/>
    <mergeCell ref="J4:M4"/>
    <mergeCell ref="N4:Q4"/>
    <mergeCell ref="R4:U4"/>
  </mergeCells>
  <printOptions horizontalCentered="1"/>
  <pageMargins left="0.05" right="0.05" top="0.59055118110236204" bottom="0.59055118110236204" header="0.31496062992126" footer="0.31496062992126"/>
  <pageSetup paperSize="9" scale="40" orientation="landscape" r:id="rId1"/>
  <rowBreaks count="1" manualBreakCount="1">
    <brk id="32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315D5594D0C8428CC165A793450781" ma:contentTypeVersion="10" ma:contentTypeDescription="Create a new document." ma:contentTypeScope="" ma:versionID="1abd8c7cf7de20f5382965d3e2228a83">
  <xsd:schema xmlns:xsd="http://www.w3.org/2001/XMLSchema" xmlns:xs="http://www.w3.org/2001/XMLSchema" xmlns:p="http://schemas.microsoft.com/office/2006/metadata/properties" xmlns:ns2="4a6efc74-3ca5-40d0-86bc-4e468c478a03" xmlns:ns3="90138662-c55e-4ac0-9ca9-54cb48d0f27b" targetNamespace="http://schemas.microsoft.com/office/2006/metadata/properties" ma:root="true" ma:fieldsID="949da9a768bcd1d21c9e85ef5da2d8ad" ns2:_="" ns3:_="">
    <xsd:import namespace="4a6efc74-3ca5-40d0-86bc-4e468c478a03"/>
    <xsd:import namespace="90138662-c55e-4ac0-9ca9-54cb48d0f2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6efc74-3ca5-40d0-86bc-4e468c478a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7926958f-279b-4216-9c18-088c7a0f940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138662-c55e-4ac0-9ca9-54cb48d0f27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b981804-b705-431d-bffd-620f60b7c6e7}" ma:internalName="TaxCatchAll" ma:showField="CatchAllData" ma:web="90138662-c55e-4ac0-9ca9-54cb48d0f2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0138662-c55e-4ac0-9ca9-54cb48d0f27b" xsi:nil="true"/>
    <lcf76f155ced4ddcb4097134ff3c332f xmlns="4a6efc74-3ca5-40d0-86bc-4e468c478a0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E7864A2-8439-47C1-A1A5-93094C32FB90}"/>
</file>

<file path=customXml/itemProps2.xml><?xml version="1.0" encoding="utf-8"?>
<ds:datastoreItem xmlns:ds="http://schemas.openxmlformats.org/officeDocument/2006/customXml" ds:itemID="{BFE87879-8CBF-4223-B56C-AB13E56E2D89}"/>
</file>

<file path=customXml/itemProps3.xml><?xml version="1.0" encoding="utf-8"?>
<ds:datastoreItem xmlns:ds="http://schemas.openxmlformats.org/officeDocument/2006/customXml" ds:itemID="{E446D414-6FCB-4EF6-9E0B-BB308382FBC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12</vt:i4>
      </vt:variant>
    </vt:vector>
  </HeadingPairs>
  <TitlesOfParts>
    <vt:vector size="24" baseType="lpstr">
      <vt:lpstr>Summary per Province</vt:lpstr>
      <vt:lpstr>Summary per Metro</vt:lpstr>
      <vt:lpstr>Summary per Top 19</vt:lpstr>
      <vt:lpstr>EC</vt:lpstr>
      <vt:lpstr>FS</vt:lpstr>
      <vt:lpstr>GT</vt:lpstr>
      <vt:lpstr>KZ</vt:lpstr>
      <vt:lpstr>LP</vt:lpstr>
      <vt:lpstr>MP</vt:lpstr>
      <vt:lpstr>NC</vt:lpstr>
      <vt:lpstr>NW</vt:lpstr>
      <vt:lpstr>WC</vt:lpstr>
      <vt:lpstr>EC!Print_Area</vt:lpstr>
      <vt:lpstr>FS!Print_Area</vt:lpstr>
      <vt:lpstr>GT!Print_Area</vt:lpstr>
      <vt:lpstr>KZ!Print_Area</vt:lpstr>
      <vt:lpstr>LP!Print_Area</vt:lpstr>
      <vt:lpstr>MP!Print_Area</vt:lpstr>
      <vt:lpstr>NC!Print_Area</vt:lpstr>
      <vt:lpstr>NW!Print_Area</vt:lpstr>
      <vt:lpstr>'Summary per Metro'!Print_Area</vt:lpstr>
      <vt:lpstr>'Summary per Province'!Print_Area</vt:lpstr>
      <vt:lpstr>'Summary per Top 19'!Print_Area</vt:lpstr>
      <vt:lpstr>WC!Print_Area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Sephiri Tlhomeli</dc:creator>
  <cp:lastModifiedBy>Sephiri Tlhomeli</cp:lastModifiedBy>
  <dcterms:created xsi:type="dcterms:W3CDTF">2026-02-02T11:31:57Z</dcterms:created>
  <dcterms:modified xsi:type="dcterms:W3CDTF">2026-02-02T11:35:13Z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0x01010045315D5594D0C8428CC165A793450781</vt:lpwstr>
  </property>
</Properties>
</file>